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ct-hbs1\finance\PortalRestore\The Portal\Portal Information\BUDGET 2021-22\Revenue Budget 21-22\Strategic Budget Book 21-22\"/>
    </mc:Choice>
  </mc:AlternateContent>
  <bookViews>
    <workbookView xWindow="480" yWindow="135" windowWidth="18195" windowHeight="10800"/>
  </bookViews>
  <sheets>
    <sheet name="SUMMARY" sheetId="10" r:id="rId1"/>
    <sheet name="Regeneration" sheetId="2" r:id="rId2"/>
    <sheet name="Env't &amp; Community" sheetId="3" r:id="rId3"/>
    <sheet name="Pub Health &amp; Pub Prot" sheetId="4" r:id="rId4"/>
    <sheet name="Education &amp; Partnerships" sheetId="5" r:id="rId5"/>
    <sheet name="Children's Care" sheetId="6" r:id="rId6"/>
    <sheet name="Ad Soc Care&amp;Health Integration" sheetId="7" r:id="rId7"/>
    <sheet name="Legal &amp; Governance" sheetId="1" r:id="rId8"/>
    <sheet name="Finance" sheetId="9" r:id="rId9"/>
    <sheet name="Central Budgets" sheetId="8" r:id="rId10"/>
  </sheets>
  <externalReferences>
    <externalReference r:id="rId11"/>
    <externalReference r:id="rId12"/>
    <externalReference r:id="rId13"/>
    <externalReference r:id="rId14"/>
    <externalReference r:id="rId15"/>
  </externalReferences>
  <definedNames>
    <definedName name="\a" localSheetId="8">#REF!</definedName>
    <definedName name="\a" localSheetId="0">#REF!</definedName>
    <definedName name="\a">#REF!</definedName>
    <definedName name="__DAT1" localSheetId="8">#REF!</definedName>
    <definedName name="__DAT1" localSheetId="0">#REF!</definedName>
    <definedName name="__DAT1">#REF!</definedName>
    <definedName name="__DAT10" localSheetId="8">#REF!</definedName>
    <definedName name="__DAT10" localSheetId="0">#REF!</definedName>
    <definedName name="__DAT10">#REF!</definedName>
    <definedName name="__DAT11" localSheetId="8">#REF!</definedName>
    <definedName name="__DAT11" localSheetId="0">#REF!</definedName>
    <definedName name="__DAT11">#REF!</definedName>
    <definedName name="__DAT12" localSheetId="8">#REF!</definedName>
    <definedName name="__DAT12" localSheetId="0">#REF!</definedName>
    <definedName name="__DAT12">#REF!</definedName>
    <definedName name="__DAT13" localSheetId="8">#REF!</definedName>
    <definedName name="__DAT13" localSheetId="0">#REF!</definedName>
    <definedName name="__DAT13">#REF!</definedName>
    <definedName name="__DAT14" localSheetId="8">#REF!</definedName>
    <definedName name="__DAT14" localSheetId="0">#REF!</definedName>
    <definedName name="__DAT14">#REF!</definedName>
    <definedName name="__DAT15" localSheetId="8">#REF!</definedName>
    <definedName name="__DAT15" localSheetId="0">#REF!</definedName>
    <definedName name="__DAT15">#REF!</definedName>
    <definedName name="__DAT16" localSheetId="8">#REF!</definedName>
    <definedName name="__DAT16" localSheetId="0">#REF!</definedName>
    <definedName name="__DAT16">#REF!</definedName>
    <definedName name="__DAT17" localSheetId="8">#REF!</definedName>
    <definedName name="__DAT17" localSheetId="0">#REF!</definedName>
    <definedName name="__DAT17">#REF!</definedName>
    <definedName name="__DAT18" localSheetId="8">#REF!</definedName>
    <definedName name="__DAT18" localSheetId="0">#REF!</definedName>
    <definedName name="__DAT18">#REF!</definedName>
    <definedName name="__DAT19" localSheetId="8">#REF!</definedName>
    <definedName name="__DAT19" localSheetId="0">#REF!</definedName>
    <definedName name="__DAT19">#REF!</definedName>
    <definedName name="__DAT2" localSheetId="8">#REF!</definedName>
    <definedName name="__DAT2" localSheetId="0">#REF!</definedName>
    <definedName name="__DAT2">#REF!</definedName>
    <definedName name="__DAT20" localSheetId="8">#REF!</definedName>
    <definedName name="__DAT20" localSheetId="0">#REF!</definedName>
    <definedName name="__DAT20">#REF!</definedName>
    <definedName name="__DAT21" localSheetId="0">'[2]Original - All Service Areas'!#REF!</definedName>
    <definedName name="__DAT21">'[2]Original - All Service Areas'!#REF!</definedName>
    <definedName name="__DAT22" localSheetId="0">'[2]Original - All Service Areas'!#REF!</definedName>
    <definedName name="__DAT22">'[2]Original - All Service Areas'!#REF!</definedName>
    <definedName name="__DAT23" localSheetId="8">#REF!</definedName>
    <definedName name="__DAT23" localSheetId="0">#REF!</definedName>
    <definedName name="__DAT23">#REF!</definedName>
    <definedName name="__DAT24" localSheetId="8">#REF!</definedName>
    <definedName name="__DAT24" localSheetId="0">#REF!</definedName>
    <definedName name="__DAT24">#REF!</definedName>
    <definedName name="__DAT25" localSheetId="0">'[2]Original - All Service Areas'!#REF!</definedName>
    <definedName name="__DAT25">'[2]Original - All Service Areas'!#REF!</definedName>
    <definedName name="__DAT26" localSheetId="0">'[3]08-09 notional'!#REF!</definedName>
    <definedName name="__DAT26">'[3]08-09 notional'!#REF!</definedName>
    <definedName name="__DAT27" localSheetId="0">'[3]08-09 notional'!#REF!</definedName>
    <definedName name="__DAT27">'[3]08-09 notional'!#REF!</definedName>
    <definedName name="__DAT28" localSheetId="0">'[3]08-09 notional'!#REF!</definedName>
    <definedName name="__DAT28">'[3]08-09 notional'!#REF!</definedName>
    <definedName name="__DAT3" localSheetId="8">#REF!</definedName>
    <definedName name="__DAT3" localSheetId="0">#REF!</definedName>
    <definedName name="__DAT3">#REF!</definedName>
    <definedName name="__DAT4" localSheetId="8">#REF!</definedName>
    <definedName name="__DAT4" localSheetId="0">#REF!</definedName>
    <definedName name="__DAT4">#REF!</definedName>
    <definedName name="__DAT5" localSheetId="8">#REF!</definedName>
    <definedName name="__DAT5" localSheetId="0">#REF!</definedName>
    <definedName name="__DAT5">#REF!</definedName>
    <definedName name="__DAT6" localSheetId="8">#REF!</definedName>
    <definedName name="__DAT6" localSheetId="0">#REF!</definedName>
    <definedName name="__DAT6">#REF!</definedName>
    <definedName name="__DAT7" localSheetId="8">#REF!</definedName>
    <definedName name="__DAT7" localSheetId="0">#REF!</definedName>
    <definedName name="__DAT7">#REF!</definedName>
    <definedName name="__DAT8" localSheetId="8">#REF!</definedName>
    <definedName name="__DAT8" localSheetId="0">#REF!</definedName>
    <definedName name="__DAT8">#REF!</definedName>
    <definedName name="__DAT9" localSheetId="8">#REF!</definedName>
    <definedName name="__DAT9" localSheetId="0">#REF!</definedName>
    <definedName name="__DAT9">#REF!</definedName>
    <definedName name="__IntlFixup" hidden="1">TRUE</definedName>
    <definedName name="_DAT1" localSheetId="8">#REF!</definedName>
    <definedName name="_DAT1" localSheetId="0">#REF!</definedName>
    <definedName name="_DAT1">#REF!</definedName>
    <definedName name="_DAT10" localSheetId="8">#REF!</definedName>
    <definedName name="_DAT10" localSheetId="0">#REF!</definedName>
    <definedName name="_DAT10">#REF!</definedName>
    <definedName name="_DAT11" localSheetId="8">#REF!</definedName>
    <definedName name="_DAT11" localSheetId="0">#REF!</definedName>
    <definedName name="_DAT11">#REF!</definedName>
    <definedName name="_DAT12" localSheetId="8">#REF!</definedName>
    <definedName name="_DAT12" localSheetId="0">#REF!</definedName>
    <definedName name="_DAT12">#REF!</definedName>
    <definedName name="_DAT13" localSheetId="8">#REF!</definedName>
    <definedName name="_DAT13" localSheetId="0">#REF!</definedName>
    <definedName name="_DAT13">#REF!</definedName>
    <definedName name="_DAT14" localSheetId="8">#REF!</definedName>
    <definedName name="_DAT14" localSheetId="0">#REF!</definedName>
    <definedName name="_DAT14">#REF!</definedName>
    <definedName name="_DAT15" localSheetId="8">#REF!</definedName>
    <definedName name="_DAT15" localSheetId="0">#REF!</definedName>
    <definedName name="_DAT15">#REF!</definedName>
    <definedName name="_DAT16" localSheetId="8">#REF!</definedName>
    <definedName name="_DAT16" localSheetId="0">#REF!</definedName>
    <definedName name="_DAT16">#REF!</definedName>
    <definedName name="_DAT17" localSheetId="8">#REF!</definedName>
    <definedName name="_DAT17" localSheetId="0">#REF!</definedName>
    <definedName name="_DAT17">#REF!</definedName>
    <definedName name="_DAT18" localSheetId="8">#REF!</definedName>
    <definedName name="_DAT18" localSheetId="0">#REF!</definedName>
    <definedName name="_DAT18">#REF!</definedName>
    <definedName name="_DAT19" localSheetId="8">#REF!</definedName>
    <definedName name="_DAT19" localSheetId="0">#REF!</definedName>
    <definedName name="_DAT19">#REF!</definedName>
    <definedName name="_DAT2" localSheetId="8">#REF!</definedName>
    <definedName name="_DAT2" localSheetId="0">#REF!</definedName>
    <definedName name="_DAT2">#REF!</definedName>
    <definedName name="_DAT20" localSheetId="8">#REF!</definedName>
    <definedName name="_DAT20" localSheetId="0">#REF!</definedName>
    <definedName name="_DAT20">#REF!</definedName>
    <definedName name="_DAT21" localSheetId="0">'[2]Original - All Service Areas'!#REF!</definedName>
    <definedName name="_DAT21">'[2]Original - All Service Areas'!#REF!</definedName>
    <definedName name="_DAT22" localSheetId="0">'[2]Original - All Service Areas'!#REF!</definedName>
    <definedName name="_DAT22">'[2]Original - All Service Areas'!#REF!</definedName>
    <definedName name="_DAT23" localSheetId="8">#REF!</definedName>
    <definedName name="_DAT23" localSheetId="0">#REF!</definedName>
    <definedName name="_DAT23">#REF!</definedName>
    <definedName name="_DAT24" localSheetId="8">#REF!</definedName>
    <definedName name="_DAT24" localSheetId="0">#REF!</definedName>
    <definedName name="_DAT24">#REF!</definedName>
    <definedName name="_DAT25" localSheetId="0">'[2]Original - All Service Areas'!#REF!</definedName>
    <definedName name="_DAT25">'[2]Original - All Service Areas'!#REF!</definedName>
    <definedName name="_DAT26" localSheetId="0">'[3]08-09 notional'!#REF!</definedName>
    <definedName name="_DAT26">'[3]08-09 notional'!#REF!</definedName>
    <definedName name="_DAT27" localSheetId="0">'[3]08-09 notional'!#REF!</definedName>
    <definedName name="_DAT27">'[3]08-09 notional'!#REF!</definedName>
    <definedName name="_DAT28" localSheetId="0">'[3]08-09 notional'!#REF!</definedName>
    <definedName name="_DAT28">'[3]08-09 notional'!#REF!</definedName>
    <definedName name="_DAT3" localSheetId="8">#REF!</definedName>
    <definedName name="_DAT3" localSheetId="0">#REF!</definedName>
    <definedName name="_DAT3">#REF!</definedName>
    <definedName name="_DAT4" localSheetId="8">#REF!</definedName>
    <definedName name="_DAT4" localSheetId="0">#REF!</definedName>
    <definedName name="_DAT4">#REF!</definedName>
    <definedName name="_DAT5" localSheetId="8">#REF!</definedName>
    <definedName name="_DAT5" localSheetId="0">#REF!</definedName>
    <definedName name="_DAT5">#REF!</definedName>
    <definedName name="_DAT6" localSheetId="8">#REF!</definedName>
    <definedName name="_DAT6" localSheetId="0">#REF!</definedName>
    <definedName name="_DAT6">#REF!</definedName>
    <definedName name="_DAT7" localSheetId="8">#REF!</definedName>
    <definedName name="_DAT7" localSheetId="0">#REF!</definedName>
    <definedName name="_DAT7">#REF!</definedName>
    <definedName name="_DAT8" localSheetId="8">#REF!</definedName>
    <definedName name="_DAT8" localSheetId="0">#REF!</definedName>
    <definedName name="_DAT8">#REF!</definedName>
    <definedName name="_DAT9" localSheetId="8">#REF!</definedName>
    <definedName name="_DAT9" localSheetId="0">#REF!</definedName>
    <definedName name="_DAT9">#REF!</definedName>
    <definedName name="A." localSheetId="8">#REF!</definedName>
    <definedName name="A." localSheetId="0">#REF!</definedName>
    <definedName name="A.">#REF!</definedName>
    <definedName name="aaend" localSheetId="8">#REF!</definedName>
    <definedName name="aaend" localSheetId="0">#REF!</definedName>
    <definedName name="aaend">#REF!</definedName>
    <definedName name="ASYLUM" localSheetId="8">#REF!</definedName>
    <definedName name="ASYLUM" localSheetId="0">#REF!</definedName>
    <definedName name="ASYLUM">#REF!</definedName>
    <definedName name="CHILDRENSSERVICES" localSheetId="8">#REF!</definedName>
    <definedName name="CHILDRENSSERVICES" localSheetId="0">#REF!</definedName>
    <definedName name="CHILDRENSSERVICES">#REF!</definedName>
    <definedName name="CODES" localSheetId="8">#REF!</definedName>
    <definedName name="CODES" localSheetId="0">#REF!</definedName>
    <definedName name="CODES">#REF!</definedName>
    <definedName name="DATA1" localSheetId="8">#REF!</definedName>
    <definedName name="DATA1" localSheetId="0">#REF!</definedName>
    <definedName name="DATA1">#REF!</definedName>
    <definedName name="DATA10" localSheetId="8">#REF!</definedName>
    <definedName name="DATA10" localSheetId="0">#REF!</definedName>
    <definedName name="DATA10">#REF!</definedName>
    <definedName name="DATA11" localSheetId="8">#REF!</definedName>
    <definedName name="DATA11" localSheetId="0">#REF!</definedName>
    <definedName name="DATA11">#REF!</definedName>
    <definedName name="DATA12" localSheetId="8">#REF!</definedName>
    <definedName name="DATA12" localSheetId="0">#REF!</definedName>
    <definedName name="DATA12">#REF!</definedName>
    <definedName name="DATA13" localSheetId="8">#REF!</definedName>
    <definedName name="DATA13" localSheetId="0">#REF!</definedName>
    <definedName name="DATA13">#REF!</definedName>
    <definedName name="DATA14" localSheetId="8">#REF!</definedName>
    <definedName name="DATA14" localSheetId="0">#REF!</definedName>
    <definedName name="DATA14">#REF!</definedName>
    <definedName name="DATA15" localSheetId="8">#REF!</definedName>
    <definedName name="DATA15" localSheetId="0">#REF!</definedName>
    <definedName name="DATA15">#REF!</definedName>
    <definedName name="DATA16" localSheetId="8">#REF!</definedName>
    <definedName name="DATA16" localSheetId="0">#REF!</definedName>
    <definedName name="DATA16">#REF!</definedName>
    <definedName name="DATA17" localSheetId="8">#REF!</definedName>
    <definedName name="DATA17" localSheetId="0">#REF!</definedName>
    <definedName name="DATA17">#REF!</definedName>
    <definedName name="DATA18" localSheetId="8">#REF!</definedName>
    <definedName name="DATA18" localSheetId="0">#REF!</definedName>
    <definedName name="DATA18">#REF!</definedName>
    <definedName name="DATA19" localSheetId="8">#REF!</definedName>
    <definedName name="DATA19" localSheetId="0">#REF!</definedName>
    <definedName name="DATA19">#REF!</definedName>
    <definedName name="DATA2" localSheetId="8">#REF!</definedName>
    <definedName name="DATA2" localSheetId="0">#REF!</definedName>
    <definedName name="DATA2">#REF!</definedName>
    <definedName name="DATA20" localSheetId="8">#REF!</definedName>
    <definedName name="DATA20" localSheetId="0">#REF!</definedName>
    <definedName name="DATA20">#REF!</definedName>
    <definedName name="DATA21" localSheetId="8">#REF!</definedName>
    <definedName name="DATA21" localSheetId="0">#REF!</definedName>
    <definedName name="DATA21">#REF!</definedName>
    <definedName name="DATA22" localSheetId="8">#REF!</definedName>
    <definedName name="DATA22" localSheetId="0">#REF!</definedName>
    <definedName name="DATA22">#REF!</definedName>
    <definedName name="DATA23" localSheetId="8">#REF!</definedName>
    <definedName name="DATA23" localSheetId="0">#REF!</definedName>
    <definedName name="DATA23">#REF!</definedName>
    <definedName name="DATA24" localSheetId="8">#REF!</definedName>
    <definedName name="DATA24" localSheetId="0">#REF!</definedName>
    <definedName name="DATA24">#REF!</definedName>
    <definedName name="DATA3" localSheetId="8">#REF!</definedName>
    <definedName name="DATA3" localSheetId="0">#REF!</definedName>
    <definedName name="DATA3">#REF!</definedName>
    <definedName name="DATA4" localSheetId="8">#REF!</definedName>
    <definedName name="DATA4" localSheetId="0">#REF!</definedName>
    <definedName name="DATA4">#REF!</definedName>
    <definedName name="DATA5" localSheetId="8">#REF!</definedName>
    <definedName name="DATA5" localSheetId="0">#REF!</definedName>
    <definedName name="DATA5">#REF!</definedName>
    <definedName name="DATA6" localSheetId="8">#REF!</definedName>
    <definedName name="DATA6" localSheetId="0">#REF!</definedName>
    <definedName name="DATA6">#REF!</definedName>
    <definedName name="DATA7" localSheetId="8">#REF!</definedName>
    <definedName name="DATA7" localSheetId="0">#REF!</definedName>
    <definedName name="DATA7">#REF!</definedName>
    <definedName name="DATA8" localSheetId="8">#REF!</definedName>
    <definedName name="DATA8" localSheetId="0">#REF!</definedName>
    <definedName name="DATA8">#REF!</definedName>
    <definedName name="DATA9" localSheetId="8">#REF!</definedName>
    <definedName name="DATA9" localSheetId="0">#REF!</definedName>
    <definedName name="DATA9">#REF!</definedName>
    <definedName name="END" localSheetId="8">#REF!</definedName>
    <definedName name="END" localSheetId="0">#REF!</definedName>
    <definedName name="END">#REF!</definedName>
    <definedName name="help" localSheetId="8">#REF!</definedName>
    <definedName name="help" localSheetId="0">#REF!</definedName>
    <definedName name="help">#REF!</definedName>
    <definedName name="help1" localSheetId="8">#REF!</definedName>
    <definedName name="help1" localSheetId="0">#REF!</definedName>
    <definedName name="help1">#REF!</definedName>
    <definedName name="HOLDINGACCOUNTS" localSheetId="8">#REF!</definedName>
    <definedName name="HOLDINGACCOUNTS" localSheetId="0">#REF!</definedName>
    <definedName name="HOLDINGACCOUNTS">#REF!</definedName>
    <definedName name="JERESULT" localSheetId="8">#REF!</definedName>
    <definedName name="JERESULT" localSheetId="0">#REF!</definedName>
    <definedName name="JERESULT">#REF!</definedName>
    <definedName name="LEARNING" localSheetId="8">#REF!</definedName>
    <definedName name="LEARNING" localSheetId="0">#REF!</definedName>
    <definedName name="LEARNING">#REF!</definedName>
    <definedName name="look1" localSheetId="8">#REF!</definedName>
    <definedName name="look1" localSheetId="0">#REF!</definedName>
    <definedName name="look1">#REF!</definedName>
    <definedName name="look2" localSheetId="8">#REF!</definedName>
    <definedName name="look2" localSheetId="0">#REF!</definedName>
    <definedName name="look2">#REF!</definedName>
    <definedName name="look3" localSheetId="8">#REF!</definedName>
    <definedName name="look3" localSheetId="0">#REF!</definedName>
    <definedName name="look3">#REF!</definedName>
    <definedName name="lookup">'[4]look up'!$A$4:$G$62</definedName>
    <definedName name="MENTAL" localSheetId="8">#REF!</definedName>
    <definedName name="MENTAL" localSheetId="0">#REF!</definedName>
    <definedName name="MENTAL">#REF!</definedName>
    <definedName name="OLDER" localSheetId="8">#REF!</definedName>
    <definedName name="OLDER" localSheetId="0">#REF!</definedName>
    <definedName name="OLDER">#REF!</definedName>
    <definedName name="OTHERADULTS" localSheetId="8">#REF!</definedName>
    <definedName name="OTHERADULTS" localSheetId="0">#REF!</definedName>
    <definedName name="OTHERADULTS">#REF!</definedName>
    <definedName name="PHYSICAL" localSheetId="8">#REF!</definedName>
    <definedName name="PHYSICAL" localSheetId="0">#REF!</definedName>
    <definedName name="PHYSICAL">#REF!</definedName>
    <definedName name="_xlnm.Print_Area" localSheetId="4">'Education &amp; Partnerships'!$A$1:$H$34</definedName>
    <definedName name="_xlnm.Print_Area" localSheetId="8">#REF!</definedName>
    <definedName name="_xlnm.Print_Area" localSheetId="7">'Legal &amp; Governance'!$A$1:$H$30</definedName>
    <definedName name="_xlnm.Print_Area">#REF!</definedName>
    <definedName name="PRINT_AREA_MI" localSheetId="8">#REF!</definedName>
    <definedName name="PRINT_AREA_MI" localSheetId="0">#REF!</definedName>
    <definedName name="PRINT_AREA_MI">#REF!</definedName>
    <definedName name="_xlnm.Print_Titles" localSheetId="7">'Legal &amp; Governance'!$1:$3</definedName>
    <definedName name="rates" localSheetId="8">#REF!</definedName>
    <definedName name="rates" localSheetId="0">#REF!</definedName>
    <definedName name="rates">#REF!</definedName>
    <definedName name="rates37" localSheetId="8">#REF!</definedName>
    <definedName name="rates37" localSheetId="0">#REF!</definedName>
    <definedName name="rates37">#REF!</definedName>
    <definedName name="SHELTEREDEMPLOY" localSheetId="8">#REF!</definedName>
    <definedName name="SHELTEREDEMPLOY" localSheetId="0">#REF!</definedName>
    <definedName name="SHELTEREDEMPLOY">#REF!</definedName>
    <definedName name="SSR" localSheetId="8">#REF!</definedName>
    <definedName name="SSR" localSheetId="0">#REF!</definedName>
    <definedName name="SSR">#REF!</definedName>
    <definedName name="SSRTOTAL" localSheetId="8">#REF!</definedName>
    <definedName name="SSRTOTAL" localSheetId="0">#REF!</definedName>
    <definedName name="SSRTOTAL">#REF!</definedName>
    <definedName name="SUPPORTINGPEOPLE" localSheetId="8">#REF!</definedName>
    <definedName name="SUPPORTINGPEOPLE" localSheetId="0">#REF!</definedName>
    <definedName name="SUPPORTINGPEOPLE">#REF!</definedName>
    <definedName name="TEST0" localSheetId="8">#REF!</definedName>
    <definedName name="TEST0" localSheetId="0">#REF!</definedName>
    <definedName name="TEST0">#REF!</definedName>
    <definedName name="TEST1" localSheetId="8">#REF!</definedName>
    <definedName name="TEST1" localSheetId="0">#REF!</definedName>
    <definedName name="TEST1">#REF!</definedName>
    <definedName name="TEST2" localSheetId="8">#REF!</definedName>
    <definedName name="TEST2" localSheetId="0">#REF!</definedName>
    <definedName name="TEST2">#REF!</definedName>
    <definedName name="TESTHKEY" localSheetId="8">#REF!</definedName>
    <definedName name="TESTHKEY" localSheetId="0">#REF!</definedName>
    <definedName name="TESTHKEY">#REF!</definedName>
    <definedName name="TESTKEYS" localSheetId="8">#REF!</definedName>
    <definedName name="TESTKEYS" localSheetId="0">#REF!</definedName>
    <definedName name="TESTKEYS">#REF!</definedName>
    <definedName name="TESTVKEY" localSheetId="8">#REF!</definedName>
    <definedName name="TESTVKEY" localSheetId="0">#REF!</definedName>
    <definedName name="TESTVKEY">#REF!</definedName>
  </definedNames>
  <calcPr calcId="162913"/>
</workbook>
</file>

<file path=xl/calcChain.xml><?xml version="1.0" encoding="utf-8"?>
<calcChain xmlns="http://schemas.openxmlformats.org/spreadsheetml/2006/main">
  <c r="F29" i="10" l="1"/>
  <c r="E29" i="10"/>
  <c r="D29" i="10"/>
  <c r="C29" i="10"/>
  <c r="B29" i="10"/>
  <c r="F26" i="10"/>
  <c r="E26" i="10"/>
  <c r="D26" i="10"/>
  <c r="C26" i="10"/>
  <c r="B26" i="10"/>
  <c r="F23" i="10"/>
  <c r="E23" i="10"/>
  <c r="D23" i="10"/>
  <c r="C23" i="10"/>
  <c r="B23" i="10"/>
  <c r="F20" i="10"/>
  <c r="E20" i="10"/>
  <c r="D20" i="10"/>
  <c r="C20" i="10"/>
  <c r="B20" i="10"/>
  <c r="F17" i="10"/>
  <c r="E17" i="10"/>
  <c r="D17" i="10"/>
  <c r="C17" i="10"/>
  <c r="B17" i="10"/>
  <c r="F14" i="10"/>
  <c r="E14" i="10"/>
  <c r="D14" i="10"/>
  <c r="C14" i="10"/>
  <c r="B14" i="10"/>
  <c r="F11" i="10"/>
  <c r="E11" i="10"/>
  <c r="D11" i="10"/>
  <c r="C11" i="10"/>
  <c r="B11" i="10"/>
  <c r="F8" i="10"/>
  <c r="E8" i="10"/>
  <c r="D8" i="10"/>
  <c r="C8" i="10"/>
  <c r="B8" i="10"/>
  <c r="F5" i="10"/>
  <c r="E5" i="10"/>
  <c r="D5" i="10"/>
  <c r="C5" i="10"/>
  <c r="B5" i="10"/>
  <c r="F25" i="9"/>
  <c r="E25" i="9"/>
  <c r="D25" i="9"/>
  <c r="C25" i="9"/>
  <c r="B25" i="9"/>
  <c r="G22" i="9"/>
  <c r="G20" i="9"/>
  <c r="G18" i="9"/>
  <c r="G15" i="9"/>
  <c r="G11" i="9"/>
  <c r="G7" i="9"/>
  <c r="G3" i="9"/>
  <c r="G25" i="9" s="1"/>
  <c r="G29" i="10" l="1"/>
  <c r="G26" i="10"/>
  <c r="G20" i="10"/>
  <c r="G23" i="10"/>
  <c r="G17" i="10"/>
  <c r="G14" i="10"/>
  <c r="B31" i="10"/>
  <c r="G11" i="10"/>
  <c r="F31" i="10"/>
  <c r="G8" i="10"/>
  <c r="D31" i="10"/>
  <c r="G5" i="10"/>
  <c r="C31" i="10"/>
  <c r="E31" i="10"/>
  <c r="F48" i="8"/>
  <c r="E48" i="8"/>
  <c r="D48" i="8"/>
  <c r="C48" i="8"/>
  <c r="B48" i="8"/>
  <c r="G45" i="8"/>
  <c r="G42" i="8"/>
  <c r="G39" i="8"/>
  <c r="G35" i="8"/>
  <c r="G27" i="8"/>
  <c r="G24" i="8"/>
  <c r="G17" i="8"/>
  <c r="G14" i="8"/>
  <c r="G11" i="8"/>
  <c r="G3" i="8"/>
  <c r="G31" i="10" l="1"/>
  <c r="G48" i="8"/>
  <c r="F23" i="7"/>
  <c r="E23" i="7"/>
  <c r="D23" i="7"/>
  <c r="C17" i="7"/>
  <c r="C23" i="7" s="1"/>
  <c r="B17" i="7"/>
  <c r="B14" i="7"/>
  <c r="G14" i="7" s="1"/>
  <c r="B11" i="7"/>
  <c r="G11" i="7" s="1"/>
  <c r="B8" i="7"/>
  <c r="G8" i="7" s="1"/>
  <c r="B5" i="7"/>
  <c r="B23" i="7" l="1"/>
  <c r="G5" i="7"/>
  <c r="G17" i="7"/>
  <c r="G23" i="7" l="1"/>
  <c r="D26" i="6"/>
  <c r="G24" i="6"/>
  <c r="F17" i="6"/>
  <c r="E17" i="6"/>
  <c r="E26" i="6" s="1"/>
  <c r="C17" i="6"/>
  <c r="C26" i="6" s="1"/>
  <c r="B17" i="6"/>
  <c r="F14" i="6"/>
  <c r="G14" i="6" s="1"/>
  <c r="G11" i="6"/>
  <c r="F8" i="6"/>
  <c r="G8" i="6" s="1"/>
  <c r="F5" i="6"/>
  <c r="B5" i="6"/>
  <c r="E26" i="5"/>
  <c r="D26" i="5"/>
  <c r="G24" i="5"/>
  <c r="F21" i="5"/>
  <c r="C21" i="5"/>
  <c r="B21" i="5"/>
  <c r="G21" i="5" s="1"/>
  <c r="F18" i="5"/>
  <c r="C18" i="5"/>
  <c r="B18" i="5"/>
  <c r="G18" i="5" s="1"/>
  <c r="F15" i="5"/>
  <c r="C15" i="5"/>
  <c r="B15" i="5"/>
  <c r="F12" i="5"/>
  <c r="B12" i="5"/>
  <c r="G12" i="5" s="1"/>
  <c r="C9" i="5"/>
  <c r="B9" i="5"/>
  <c r="F5" i="5"/>
  <c r="C5" i="5"/>
  <c r="B5" i="5"/>
  <c r="G17" i="6" l="1"/>
  <c r="B26" i="6"/>
  <c r="F26" i="6"/>
  <c r="G15" i="5"/>
  <c r="F26" i="5"/>
  <c r="G9" i="5"/>
  <c r="C26" i="5"/>
  <c r="B26" i="5"/>
  <c r="G5" i="6"/>
  <c r="G26" i="6" s="1"/>
  <c r="G5" i="5"/>
  <c r="G26" i="5" s="1"/>
  <c r="F12" i="4" l="1"/>
  <c r="E12" i="4"/>
  <c r="D12" i="4"/>
  <c r="C12" i="4"/>
  <c r="B9" i="4"/>
  <c r="B12" i="4" s="1"/>
  <c r="G5" i="4"/>
  <c r="G9" i="4" l="1"/>
  <c r="G12" i="4" s="1"/>
  <c r="F23" i="3" l="1"/>
  <c r="D23" i="3"/>
  <c r="C23" i="3"/>
  <c r="B20" i="3"/>
  <c r="G20" i="3" s="1"/>
  <c r="B17" i="3"/>
  <c r="G17" i="3" s="1"/>
  <c r="G13" i="3"/>
  <c r="B9" i="3"/>
  <c r="G9" i="3" s="1"/>
  <c r="E5" i="3"/>
  <c r="E23" i="3" s="1"/>
  <c r="B5" i="3"/>
  <c r="G5" i="3" l="1"/>
  <c r="G23" i="3"/>
  <c r="B23" i="3"/>
  <c r="F33" i="2" l="1"/>
  <c r="D33" i="2"/>
  <c r="C33" i="2"/>
  <c r="B33" i="2"/>
  <c r="E27" i="2"/>
  <c r="G27" i="2" s="1"/>
  <c r="G23" i="2"/>
  <c r="G16" i="2"/>
  <c r="E9" i="2"/>
  <c r="G5" i="2"/>
  <c r="E33" i="2" l="1"/>
  <c r="G9" i="2"/>
  <c r="G33" i="2" s="1"/>
  <c r="G17" i="1" l="1"/>
  <c r="G11" i="1"/>
  <c r="G8" i="1"/>
  <c r="G5" i="1"/>
  <c r="F19" i="1"/>
  <c r="C19" i="1" l="1"/>
  <c r="D19" i="1"/>
  <c r="E19" i="1"/>
  <c r="G19" i="1"/>
  <c r="B19" i="1"/>
  <c r="G14" i="1"/>
</calcChain>
</file>

<file path=xl/sharedStrings.xml><?xml version="1.0" encoding="utf-8"?>
<sst xmlns="http://schemas.openxmlformats.org/spreadsheetml/2006/main" count="351" uniqueCount="168">
  <si>
    <t>£000</t>
  </si>
  <si>
    <t>Service</t>
  </si>
  <si>
    <t>Inflation and Pay Awards</t>
  </si>
  <si>
    <t>Technical Adjustments</t>
  </si>
  <si>
    <t>Savings</t>
  </si>
  <si>
    <t xml:space="preserve"> </t>
  </si>
  <si>
    <t>LEGAL &amp; GOVERNANCE SERVICES</t>
  </si>
  <si>
    <t>Democratic Services</t>
  </si>
  <si>
    <t>Legal Services</t>
  </si>
  <si>
    <t>Updated 2020/2021 Budget</t>
  </si>
  <si>
    <t>2021/2022 Budget</t>
  </si>
  <si>
    <t>Human Resources</t>
  </si>
  <si>
    <t>ICT</t>
  </si>
  <si>
    <t>Strategic Information &amp; Governance</t>
  </si>
  <si>
    <t>Investment</t>
  </si>
  <si>
    <t>Strategic Information &amp; Governance -which includes Health &amp; Safety and Customer Experience</t>
  </si>
  <si>
    <t>The Directorate comprises of:</t>
  </si>
  <si>
    <t>Legal Services -which includes general Legal Services and Legal Childcare costs</t>
  </si>
  <si>
    <r>
      <rPr>
        <b/>
        <sz val="11"/>
        <rFont val="Arial"/>
        <family val="2"/>
      </rPr>
      <t xml:space="preserve">Investment:
</t>
    </r>
    <r>
      <rPr>
        <sz val="11"/>
        <rFont val="Arial"/>
        <family val="2"/>
      </rPr>
      <t>Increase in number of Legal Childcare cases +£113,000</t>
    </r>
  </si>
  <si>
    <r>
      <rPr>
        <b/>
        <sz val="11"/>
        <rFont val="Arial"/>
        <family val="2"/>
      </rPr>
      <t>Investment:
I</t>
    </r>
    <r>
      <rPr>
        <sz val="11"/>
        <rFont val="Arial"/>
        <family val="2"/>
      </rPr>
      <t>ncrease in Members Allowances as per national agreement +£21,000</t>
    </r>
  </si>
  <si>
    <t xml:space="preserve">Democratic Services-which includes Coroner's, Registration of Births, Marriages &amp; Deaths, LMT Business Support, Democratic Services, Members, Elections, Electoral Registration </t>
  </si>
  <si>
    <t>Updated 2020/21  Budget</t>
  </si>
  <si>
    <t>2021/22 Budget</t>
  </si>
  <si>
    <t xml:space="preserve"> Savings :</t>
  </si>
  <si>
    <t>Economic Development &amp; Infrastructure</t>
  </si>
  <si>
    <t xml:space="preserve"> Investment :</t>
  </si>
  <si>
    <t>Increase in income from Tees Amp (£396,000)</t>
  </si>
  <si>
    <t>Regeneration Development</t>
  </si>
  <si>
    <t xml:space="preserve"> Technical Adjustments :</t>
  </si>
  <si>
    <t>Planning Services</t>
  </si>
  <si>
    <t>Culture</t>
  </si>
  <si>
    <t>Cessation of management payment and addition of profit sharing agreement in relation to outsourced leisure services (£287,000)</t>
  </si>
  <si>
    <t>REGENERATION TOTAL</t>
  </si>
  <si>
    <t>Regeneration via initiatives to drive internal and external investment into the town for the creation of jobs, housing and capital infrastructure</t>
  </si>
  <si>
    <t>Statutory service provision for Building Control and Development Control.  Creation and updating of the Council's Local Housing Plan</t>
  </si>
  <si>
    <t>REG03: Salary savings via the removal of one unrequired post (£48,000)</t>
  </si>
  <si>
    <t>REG02: savings through charging costs associated with Local Plan to capital (£40,000)</t>
  </si>
  <si>
    <t>Increase to reflect reduction of New Homes Bonus +£1,082,000</t>
  </si>
  <si>
    <t>Provision of cultural / diversity and entertainment experiences at the Museums, Town Hall, Theatre and outdoor events.</t>
  </si>
  <si>
    <t>REG03 (CP3.1): Review &amp; restructure of Regeneration to reflect revised management arrangements (£80,000), REG01: increase income from capitalisation of salaries (£59,000), REG03: increased income from the management of centre square buildings (£20,000), savings within supplies &amp; services (£28,000)</t>
  </si>
  <si>
    <r>
      <rPr>
        <b/>
        <sz val="11"/>
        <rFont val="Arial"/>
        <family val="2"/>
      </rPr>
      <t xml:space="preserve">Savings:
</t>
    </r>
    <r>
      <rPr>
        <sz val="11"/>
        <rFont val="Arial"/>
        <family val="2"/>
      </rPr>
      <t>LEG01: Savings through reduced mobile phone usage, reduced ICT vehicle usage, re-negotiation of parking meters contract, apps rationalisation &amp; removal of redundant telephone lines (£50,000)</t>
    </r>
  </si>
  <si>
    <t>£001</t>
  </si>
  <si>
    <t>Property &amp; Commercial Services</t>
  </si>
  <si>
    <t xml:space="preserve">Savings:
</t>
  </si>
  <si>
    <t>Environment Services</t>
  </si>
  <si>
    <t>Fleet, Highways &amp; Transport</t>
  </si>
  <si>
    <t>ECS01: Reflect impact on maintenance demand following pothole purge works (£9,000)</t>
  </si>
  <si>
    <t>ECS Management</t>
  </si>
  <si>
    <t>Stronger Communities</t>
  </si>
  <si>
    <t>Investment:</t>
  </si>
  <si>
    <t>Locality Working +£138,000</t>
  </si>
  <si>
    <t>ENVIRONMENT &amp; COMMUNITY SERVICES TOTAL</t>
  </si>
  <si>
    <t>The Directorate works with all stakeholders to ensure high quality and well-maintained open spaces, roads, footways, catering services, bereavement service, transporter bridge &amp; visitors centre, emergency planning, public buildings and office spaces. As such, the work of the Directorate will underpin all themes of the 2025 Vision for Middlesbrough. The Directorate also provides a range of services within Stronger Communities, CCTV &amp; Surveillance, Neighbourhood Wardens, Environmental Enforcement, Community Hubs &amp; Libraries, My Place.  The Directorate also is the lead on the North East Migration Partnership working with all council's in the North East Region.</t>
  </si>
  <si>
    <t xml:space="preserve">ECS Management </t>
  </si>
  <si>
    <t>Public Health</t>
  </si>
  <si>
    <t>Public Protection</t>
  </si>
  <si>
    <t>PUBLIC HEALTH &amp; PUBLIC PROTECTION TOTAL</t>
  </si>
  <si>
    <t>Achieving longer and healthier lives, reducing health inequalities and protection the local population from environmental hazards and incidents.</t>
  </si>
  <si>
    <t>Public Health service : Comprising health protection, health service quality and health improvement and health development.</t>
  </si>
  <si>
    <t>Public Protection service : Comprising emergency planning, environmental protection, environmental health, trading standards and licensing.</t>
  </si>
  <si>
    <r>
      <rPr>
        <b/>
        <sz val="11"/>
        <rFont val="Arial"/>
        <family val="2"/>
      </rPr>
      <t xml:space="preserve">Savings:
</t>
    </r>
    <r>
      <rPr>
        <sz val="11"/>
        <rFont val="Arial"/>
        <family val="2"/>
      </rPr>
      <t xml:space="preserve">LEG02: Service Review within Strategic Information &amp; Governance (£50,000), LEG03: Staff Reduction through removal of vacant posts within Customer Experience (£14,000), DIG01 (CP3.1) : (Unachievable) saving from reduction of Mail &amp; Print +£106,000,  DIG05 (CP3.1): (Unachievable) saving ICT App rationalisation +£50,000, DIG06 (CP3.1): (Unachievable) saving from mobile working +£39,000
</t>
    </r>
    <r>
      <rPr>
        <b/>
        <sz val="11"/>
        <rFont val="Arial"/>
        <family val="2"/>
      </rPr>
      <t xml:space="preserve">Investment:
</t>
    </r>
    <r>
      <rPr>
        <sz val="11"/>
        <rFont val="Arial"/>
        <family val="2"/>
      </rPr>
      <t>Removal of unachievable income target for schools data support +£56,000 &amp; reduction in Troubled Families grant income +£23,000</t>
    </r>
  </si>
  <si>
    <t>PHPP04 (CP3.1): Transforming School Nursing &amp; Health Visiting (£68,000), PHPP08 (CP3.1): Contract adjustments and early contract cessations (unachievable) +£100,000, Live Well Centre expansion Invest to Save (unachievable) +£93,000</t>
  </si>
  <si>
    <t>Director of Regeneration &amp; Culture</t>
  </si>
  <si>
    <t>PHP01: Reduction in Public Protection supplies and services (£2,000)</t>
  </si>
  <si>
    <t>Unachievable savings relating to housing development Invest to Save +£90,000</t>
  </si>
  <si>
    <t xml:space="preserve">CCC14.2 (CP3.1): Reviews and restructures across Culture (£37,000), plus additional service wide staffing restructure savings (£57,000), CCC04 (CP3.1): Increased commercial income at Town Hall/Middlesbrough Theatre &amp; CCC12 (CP3.1): Increase income/reduce staffing costs to ensure Orange Pip Market self funding, total of (£70,000), REG04: cessation of Town Hall refreshment facility (£10,000) </t>
  </si>
  <si>
    <t>DIG06 (CP3.1): (Unachievable) Mobile Working +£61,000</t>
  </si>
  <si>
    <t>ECS03 (CP3.1): Procuring building project work more efficiently (£90,000), REG06 (CP3.1): (Unachievable) Review of Transporter Bridge operating arrangements +£40,000, ECS15 (CP3.1) Review of Area Care activities (£186,000), ECS19 (CP3.1): (Net Unachievable) Reduction in operational costs of fleet vehicles +£86,000</t>
  </si>
  <si>
    <t xml:space="preserve">Management </t>
  </si>
  <si>
    <t>Individual School Budgets</t>
  </si>
  <si>
    <t>Access to Education</t>
  </si>
  <si>
    <t xml:space="preserve">Achievement </t>
  </si>
  <si>
    <t xml:space="preserve">Inclusion &amp; Specialist Support </t>
  </si>
  <si>
    <t>Partnerships</t>
  </si>
  <si>
    <t xml:space="preserve">Community Learning </t>
  </si>
  <si>
    <t>EDUCATION &amp; PARTNERSHIPS TOTAL</t>
  </si>
  <si>
    <t>The Directorate works with schools, other education providers and key partners to improve educational outcomes for all children  and young people in Middlesbrough. As such, it  enables children and young people to develop the necessary skills to access further education, employment or training.</t>
  </si>
  <si>
    <t>* The Inclusion and Specialist Support service: comprising SEND, Cleveland Unit, Vulnerable Learners, Sensory Impairment and Complementary Education.</t>
  </si>
  <si>
    <t>Referral &amp; Assessment</t>
  </si>
  <si>
    <t>Safeguarding</t>
  </si>
  <si>
    <t>Looked after Children &amp; Corporate Parenting</t>
  </si>
  <si>
    <t>Residential and Resources</t>
  </si>
  <si>
    <t xml:space="preserve">Workforce Development </t>
  </si>
  <si>
    <t>CHILDREN'S CARE TOTAL</t>
  </si>
  <si>
    <t>CHILDREN'S CARE</t>
  </si>
  <si>
    <t xml:space="preserve">The Directorate works with all stakeholders to ensure that vulnerable children and young people are safeguarded from harm and families are enabled to care for their own children where it is safe for them to do so. </t>
  </si>
  <si>
    <t>Savings:</t>
  </si>
  <si>
    <t xml:space="preserve">* The Access to Education service: comprising school organisation, school place planning, school admissions and attendance enforcement; </t>
  </si>
  <si>
    <t xml:space="preserve">* The Achievement service: comprising Middlesbrough Achievement Partnership and school improvement and School readiness and Early years services: </t>
  </si>
  <si>
    <t xml:space="preserve">* Partnerships: The service involves the Council working with a number of partner organisations to provide targeted services to individuals and families. This includes  the South Tees Youth Offending Service (in partnership with Redcar and Cleveland Council) , the Children's and Young Peoples Partnership, Middlesbrough Safeguarding Children's Board (MSCB).  Community Learning service involves work readiness, adults into Education and apprenticeships.
</t>
  </si>
  <si>
    <r>
      <t xml:space="preserve">Fleet, Highways &amp; Transport: </t>
    </r>
    <r>
      <rPr>
        <sz val="11"/>
        <rFont val="Arial"/>
        <family val="2"/>
      </rPr>
      <t>Fleet Management, Highways Maintenance, Street lighting, Management of the Highways, Traffic Signals, Laboratories,  Streetworks, Permits, Winter Maintenance, Flood Risk Management</t>
    </r>
  </si>
  <si>
    <r>
      <rPr>
        <b/>
        <sz val="11"/>
        <rFont val="Arial"/>
        <family val="2"/>
      </rPr>
      <t>Environment Services:</t>
    </r>
    <r>
      <rPr>
        <sz val="11"/>
        <rFont val="Arial"/>
        <family val="2"/>
      </rPr>
      <t xml:space="preserve"> including Environment Central Operations, Environment City, Area Care, Pest Control,  School Catering, Waste Collection, Waste Disposal, </t>
    </r>
  </si>
  <si>
    <r>
      <t xml:space="preserve">Property &amp; Commercial Services: </t>
    </r>
    <r>
      <rPr>
        <sz val="11"/>
        <rFont val="Arial"/>
        <family val="2"/>
      </rPr>
      <t xml:space="preserve">including Bereavement Services, Passenger Transport, Bus Station  Building Cleaning &amp; Security, Property Service Management Building Maintenance </t>
    </r>
  </si>
  <si>
    <r>
      <t>Stronger Communities:</t>
    </r>
    <r>
      <rPr>
        <sz val="11"/>
        <rFont val="Arial"/>
        <family val="2"/>
      </rPr>
      <t xml:space="preserve"> including Head of Supporting Communities,  Community Hubs &amp; Libraries, Enforcement &amp; Surveillance Team, Neighbourhood Wardens, My Place, Neighbourhood Safety, Locality Working</t>
    </r>
  </si>
  <si>
    <t>CS 01.1 - Review of Council funded staff within Education service +£120,000 (reversal of one year target for 20/21 only)</t>
  </si>
  <si>
    <t>Management &amp; Admin</t>
  </si>
  <si>
    <t>Additional demand +£232,000</t>
  </si>
  <si>
    <t>CC02 (CP3.1):  Savings within Children's Care (£546,000), CHL01: Realisation of efficiencies within place planning (£5,000)</t>
  </si>
  <si>
    <t>Four service areas: the Referral &amp; Assessment Service; the Looked After Children &amp; Corporate Parenting Service, including also adoption and Leaving Care service, Pathways (leaving care) and children with disabilities; the Workforce Development service, including quality improvement and the Principal Social Worker role; and the Residential and Resources Service, comprising children’s residential homes, Fostering services and resources to support social work intervention across the department and a Review and Development service.</t>
  </si>
  <si>
    <t>Service Strategy</t>
  </si>
  <si>
    <t>Prevention, Access &amp; Provider Services</t>
  </si>
  <si>
    <t>Supporting People</t>
  </si>
  <si>
    <t>Specialist and Lifelong Services</t>
  </si>
  <si>
    <t>Purchasing Budgets</t>
  </si>
  <si>
    <t xml:space="preserve"> Investment : </t>
  </si>
  <si>
    <t>Providing support to help families and adults in need and , maximise their independence such that dependency on services reduces.</t>
  </si>
  <si>
    <t>Specialist and Lifelong Services comprising mental health , transitions ,  intervention and review teams.</t>
  </si>
  <si>
    <t>ADULT SOCIAL CARE &amp; HEALTH INTEGRATION</t>
  </si>
  <si>
    <t>Prevention, Access &amp; Provider Services comprising Community Services , Intermediate care , Staying Put service , Hospital Team , Access Team , service development and Levick Court.</t>
  </si>
  <si>
    <t>ASC01: Reduction in demand for residential care as a result of Covid-19 changing the nature of services required in Adult Social Care (£175,000</t>
  </si>
  <si>
    <t>External Living Wage adjustment +£1,098,000, Demand Pressures (£500,000)</t>
  </si>
  <si>
    <t xml:space="preserve">Movement to Previous Year </t>
  </si>
  <si>
    <t>General Fund</t>
  </si>
  <si>
    <t>Technical Adjustments:</t>
  </si>
  <si>
    <t>NNDR S31 grant realignment +£50,000</t>
  </si>
  <si>
    <t>Change Fund</t>
  </si>
  <si>
    <t>Reduction in Change Fund Contribution for 2021/22 (£920,000)</t>
  </si>
  <si>
    <t>Contribution to / (from) Reserves</t>
  </si>
  <si>
    <t>Reduction in budgeted contribution to Reserves for 2021/22 (£51,000)</t>
  </si>
  <si>
    <t>Capital Financing</t>
  </si>
  <si>
    <t>Centre Square Buildings 1&amp;2 net income (£311,000)</t>
  </si>
  <si>
    <t>Reduced net capital financing costs (£125,000)</t>
  </si>
  <si>
    <t>Capital Asset Investment +£500,000</t>
  </si>
  <si>
    <t>Added Years Pensions</t>
  </si>
  <si>
    <t>Provision for Pay &amp; Prices and Contingencies</t>
  </si>
  <si>
    <t>Contribution to Ongoing Pressures Pot +£322,000</t>
  </si>
  <si>
    <t>Creation of Covid-19 Contingency +£3,000,000</t>
  </si>
  <si>
    <t>Increase to Pay &amp; Prices Contingency +£186,000</t>
  </si>
  <si>
    <t>Increase to OFSTED Support budget +£17,000</t>
  </si>
  <si>
    <t>Social Care Grant Income Held Centrally</t>
  </si>
  <si>
    <t>Additional Social Care Grant 2021/22 (£1,522,000)</t>
  </si>
  <si>
    <t>Adjustment to budget requirement (£480,000)</t>
  </si>
  <si>
    <t>Local Tier Services Grant Income Held Centrally</t>
  </si>
  <si>
    <t>Local Tier Services Grant (£285,000)</t>
  </si>
  <si>
    <t>Covid-19 Related Grants</t>
  </si>
  <si>
    <t>Covid-19 Grant Income (£1,233,000)</t>
  </si>
  <si>
    <t>Vancouver House</t>
  </si>
  <si>
    <t>CENTRAL BUDGETS</t>
  </si>
  <si>
    <t>The Central budgets are generally technical budgets which are required to be held to underpin the financial management of the Council and to fulfil legislative requirements for local authority accounting practices.</t>
  </si>
  <si>
    <t>Reduction in budget requirement - used to fund Apprentice Levy (£100,000)</t>
  </si>
  <si>
    <t>Apprentice Levy budget requirement +£378,000</t>
  </si>
  <si>
    <t>Reduction in budget requirement - used to fund Apprentice Levy requirement (£278,000)</t>
  </si>
  <si>
    <t>S31 Grant (£500,000)</t>
  </si>
  <si>
    <t>CEN01: Section 31 NNDR (Business Rates) Grant Income - increase income budget to match actual expected income due (£300,000)</t>
  </si>
  <si>
    <t>CEN03: Reduced budget requirement for Capital Financing in light of planned Investment Strategy and borrowing and current interest rates (£700,000)</t>
  </si>
  <si>
    <t>CEN02: Remove budget for Vancouver House following staff vacating building (£101,000)</t>
  </si>
  <si>
    <t>Chief Executive</t>
  </si>
  <si>
    <t>CEX01: Remove vacant post &amp; reduce supplies &amp; services budgets
 (£64,000)</t>
  </si>
  <si>
    <t>CEX02: Reduce budget available for Corporate Initiatives (£50,000)</t>
  </si>
  <si>
    <t>Marketing &amp; Communications</t>
  </si>
  <si>
    <t>CEX03: Removal of vacant post within Marketing &amp; Communications (£63,000)</t>
  </si>
  <si>
    <t>CCC09 (CP3.1): Increase advertising income from Love Middlesbrough magazine 2021/22 target of (£9,000), offset by removal of both previous years &amp; current year unachievable income target for same +£18,000</t>
  </si>
  <si>
    <t>Financial Services</t>
  </si>
  <si>
    <t>FIN01: Removal of vacant posts within Financial Planning &amp; Support and Financial Governance &amp; Revenues (£50,000)</t>
  </si>
  <si>
    <t>FIN02: Remove Social Regeneration budget to reflect impact of a previous Executive decision (£93,000)</t>
  </si>
  <si>
    <t>Revenues &amp; Benefits</t>
  </si>
  <si>
    <t>Reversal of temporary increase to budget in 2020/21 to fund additional staff to improve Council tax collection rate +£320,000</t>
  </si>
  <si>
    <t>Pensions Governance &amp; Investments</t>
  </si>
  <si>
    <t>Strategic Commissioning &amp; Procurement</t>
  </si>
  <si>
    <t>Valuations</t>
  </si>
  <si>
    <t>FGS11 - Increased income through Commercial property portfolio (£50,000)</t>
  </si>
  <si>
    <t>The Directorate works with all stakeholders to aid corporate governance and ensure that the Council's financial planning is robust, and provides advice, guidance and a range of corporate services to other Directorates within the Council. It also provides a number of key direct services to residents, businesses, employees and visitors including revenues and benefits. As such, the work of the Directorate underpins all themes of the Strategic Plan for Middlesbrough.</t>
  </si>
  <si>
    <t>REGENERATION</t>
  </si>
  <si>
    <t>TOTAL</t>
  </si>
  <si>
    <t>ENVIRONMENT &amp; COMMUNITY SERVICES</t>
  </si>
  <si>
    <t>PUBLIC HEALTH &amp; PUBLIC PROTECTION</t>
  </si>
  <si>
    <t>EDUCATION &amp; PARTNERSHIPS</t>
  </si>
  <si>
    <t>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</si>
</sst>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00;\(#,##0.000\)"/>
  </numFmts>
  <fonts count="10"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sz val="11"/>
      <color theme="1"/>
      <name val="Arial"/>
      <family val="2"/>
    </font>
    <font>
      <i/>
      <sz val="11"/>
      <name val="Arial"/>
      <family val="2"/>
    </font>
    <font>
      <i/>
      <sz val="11"/>
      <color theme="1"/>
      <name val="Calibri"/>
      <family val="2"/>
      <scheme val="minor"/>
    </font>
    <font>
      <b/>
      <u/>
      <sz val="11"/>
      <color theme="1"/>
      <name val="Arial"/>
      <family val="2"/>
    </font>
    <font>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207">
    <xf numFmtId="0" fontId="0" fillId="0" borderId="0" xfId="0"/>
    <xf numFmtId="0" fontId="4" fillId="0" borderId="0" xfId="0" applyFont="1" applyAlignment="1">
      <alignment vertical="top"/>
    </xf>
    <xf numFmtId="0" fontId="3" fillId="0" borderId="3" xfId="0" applyFont="1" applyBorder="1" applyAlignment="1">
      <alignment horizontal="center" vertical="top"/>
    </xf>
    <xf numFmtId="0" fontId="3" fillId="0" borderId="4" xfId="0" applyFont="1" applyBorder="1" applyAlignment="1">
      <alignment horizontal="center" vertical="top" wrapText="1"/>
    </xf>
    <xf numFmtId="0" fontId="3" fillId="0" borderId="0" xfId="0" applyFont="1" applyAlignment="1">
      <alignment vertical="top"/>
    </xf>
    <xf numFmtId="0" fontId="3" fillId="0" borderId="6" xfId="0" applyFont="1" applyBorder="1" applyAlignment="1">
      <alignment horizontal="center" vertical="top"/>
    </xf>
    <xf numFmtId="164" fontId="3" fillId="0" borderId="1" xfId="0" applyNumberFormat="1" applyFont="1" applyBorder="1" applyAlignment="1">
      <alignment horizontal="center" vertical="top"/>
    </xf>
    <xf numFmtId="0" fontId="3" fillId="0" borderId="7" xfId="0" applyFont="1" applyBorder="1" applyAlignment="1">
      <alignment horizontal="left" vertical="top" wrapText="1"/>
    </xf>
    <xf numFmtId="0" fontId="3" fillId="0" borderId="8" xfId="0" quotePrefix="1" applyFont="1" applyBorder="1" applyAlignment="1">
      <alignment horizontal="center" vertical="top"/>
    </xf>
    <xf numFmtId="164" fontId="3" fillId="0" borderId="9" xfId="0" quotePrefix="1" applyNumberFormat="1" applyFont="1" applyBorder="1" applyAlignment="1">
      <alignment horizontal="center" vertical="top"/>
    </xf>
    <xf numFmtId="0" fontId="3" fillId="0" borderId="10" xfId="0" applyFont="1" applyBorder="1" applyAlignment="1">
      <alignment horizontal="left" vertical="top" wrapText="1"/>
    </xf>
    <xf numFmtId="0" fontId="4" fillId="0" borderId="1" xfId="0" applyFont="1" applyBorder="1" applyAlignment="1">
      <alignment vertical="top"/>
    </xf>
    <xf numFmtId="164" fontId="4" fillId="0" borderId="1" xfId="1" applyNumberFormat="1" applyFont="1" applyBorder="1" applyAlignment="1">
      <alignment vertical="top"/>
    </xf>
    <xf numFmtId="0" fontId="4" fillId="0" borderId="0" xfId="0" applyFont="1" applyAlignment="1">
      <alignment horizontal="left" vertical="top" wrapText="1"/>
    </xf>
    <xf numFmtId="0" fontId="4" fillId="0" borderId="1" xfId="0" applyFont="1" applyBorder="1" applyAlignment="1">
      <alignment horizontal="left" vertical="top" wrapText="1"/>
    </xf>
    <xf numFmtId="165" fontId="3" fillId="0" borderId="1" xfId="1" applyNumberFormat="1" applyFont="1" applyBorder="1" applyAlignment="1">
      <alignment horizontal="left" vertical="top" wrapText="1"/>
    </xf>
    <xf numFmtId="164" fontId="4" fillId="0" borderId="0" xfId="0" applyNumberFormat="1" applyFont="1" applyAlignment="1">
      <alignment vertical="top"/>
    </xf>
    <xf numFmtId="0" fontId="4" fillId="0" borderId="0" xfId="2" applyFont="1" applyAlignment="1">
      <alignment vertical="top"/>
    </xf>
    <xf numFmtId="0" fontId="4" fillId="0" borderId="0" xfId="2" applyFont="1" applyFill="1" applyAlignment="1">
      <alignment vertical="top"/>
    </xf>
    <xf numFmtId="0" fontId="0" fillId="0" borderId="0" xfId="0" applyFont="1" applyAlignment="1">
      <alignment vertical="top"/>
    </xf>
    <xf numFmtId="0" fontId="0" fillId="0" borderId="0" xfId="0" applyFont="1" applyAlignment="1">
      <alignment vertical="top" wrapText="1"/>
    </xf>
    <xf numFmtId="0" fontId="4" fillId="0" borderId="11" xfId="0" applyFont="1" applyBorder="1" applyAlignment="1">
      <alignment vertical="top"/>
    </xf>
    <xf numFmtId="164" fontId="4" fillId="0" borderId="11" xfId="1" applyNumberFormat="1" applyFont="1" applyBorder="1" applyAlignment="1">
      <alignment vertical="top"/>
    </xf>
    <xf numFmtId="165" fontId="4" fillId="0" borderId="11" xfId="1" applyNumberFormat="1"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Border="1" applyAlignment="1">
      <alignment vertical="top"/>
    </xf>
    <xf numFmtId="0" fontId="3" fillId="0" borderId="0" xfId="0" applyFont="1" applyBorder="1" applyAlignment="1">
      <alignment vertical="top"/>
    </xf>
    <xf numFmtId="164" fontId="3" fillId="0" borderId="1" xfId="0" quotePrefix="1" applyNumberFormat="1" applyFont="1" applyBorder="1" applyAlignment="1">
      <alignment horizontal="center" vertical="top"/>
    </xf>
    <xf numFmtId="0" fontId="3" fillId="0" borderId="7" xfId="0" applyFont="1" applyBorder="1" applyAlignment="1">
      <alignment horizontal="center" vertical="top"/>
    </xf>
    <xf numFmtId="0" fontId="3" fillId="0" borderId="10" xfId="0" applyFont="1" applyBorder="1" applyAlignment="1">
      <alignment horizontal="center" vertical="top"/>
    </xf>
    <xf numFmtId="0" fontId="4" fillId="0" borderId="14" xfId="0" applyFont="1" applyBorder="1" applyAlignment="1">
      <alignment vertical="top"/>
    </xf>
    <xf numFmtId="164" fontId="4" fillId="0" borderId="13" xfId="0" applyNumberFormat="1" applyFont="1" applyBorder="1" applyAlignment="1">
      <alignment vertical="top"/>
    </xf>
    <xf numFmtId="0" fontId="3" fillId="0" borderId="15" xfId="0" applyFont="1" applyFill="1" applyBorder="1" applyAlignment="1">
      <alignment vertical="top" wrapText="1"/>
    </xf>
    <xf numFmtId="0" fontId="4" fillId="0" borderId="6" xfId="0" applyFont="1" applyBorder="1" applyAlignment="1">
      <alignment vertical="top" wrapText="1"/>
    </xf>
    <xf numFmtId="164" fontId="4" fillId="0" borderId="1" xfId="1" applyNumberFormat="1" applyFont="1" applyFill="1" applyBorder="1" applyAlignment="1">
      <alignment vertical="top"/>
    </xf>
    <xf numFmtId="164" fontId="4" fillId="0" borderId="1" xfId="0" applyNumberFormat="1" applyFont="1" applyFill="1" applyBorder="1" applyAlignment="1">
      <alignment vertical="top"/>
    </xf>
    <xf numFmtId="0" fontId="3" fillId="0" borderId="15" xfId="0" applyFont="1" applyFill="1" applyBorder="1" applyAlignment="1">
      <alignment vertical="top"/>
    </xf>
    <xf numFmtId="164" fontId="4" fillId="0" borderId="0" xfId="0" applyNumberFormat="1" applyFont="1" applyBorder="1" applyAlignment="1">
      <alignment vertical="top"/>
    </xf>
    <xf numFmtId="0" fontId="4" fillId="0" borderId="7" xfId="0" applyFont="1" applyFill="1" applyBorder="1" applyAlignment="1">
      <alignment vertical="top" wrapText="1"/>
    </xf>
    <xf numFmtId="0" fontId="4" fillId="0" borderId="15" xfId="0" applyFont="1" applyFill="1" applyBorder="1" applyAlignment="1">
      <alignment vertical="top" wrapText="1"/>
    </xf>
    <xf numFmtId="0" fontId="4" fillId="0" borderId="15" xfId="0" applyFont="1" applyFill="1" applyBorder="1" applyAlignment="1">
      <alignment vertical="top"/>
    </xf>
    <xf numFmtId="164" fontId="4" fillId="0" borderId="0" xfId="0" applyNumberFormat="1" applyFont="1" applyFill="1" applyBorder="1" applyAlignment="1">
      <alignment vertical="top"/>
    </xf>
    <xf numFmtId="0" fontId="3" fillId="0" borderId="6" xfId="0" applyFont="1" applyBorder="1" applyAlignment="1">
      <alignment vertical="top" wrapText="1"/>
    </xf>
    <xf numFmtId="164" fontId="3" fillId="0" borderId="0" xfId="0" applyNumberFormat="1" applyFont="1" applyBorder="1" applyAlignment="1">
      <alignment vertical="top"/>
    </xf>
    <xf numFmtId="0" fontId="4" fillId="0" borderId="18" xfId="0" applyFont="1" applyBorder="1" applyAlignment="1">
      <alignment vertical="top" wrapText="1"/>
    </xf>
    <xf numFmtId="164" fontId="4" fillId="0" borderId="11" xfId="1" applyNumberFormat="1" applyFont="1" applyFill="1" applyBorder="1" applyAlignment="1">
      <alignment vertical="top"/>
    </xf>
    <xf numFmtId="0" fontId="4" fillId="0" borderId="19" xfId="0" applyFont="1" applyFill="1" applyBorder="1" applyAlignment="1">
      <alignment vertical="top" wrapText="1"/>
    </xf>
    <xf numFmtId="164" fontId="4" fillId="0" borderId="11" xfId="0" applyNumberFormat="1" applyFont="1" applyFill="1" applyBorder="1" applyAlignment="1">
      <alignment vertical="top"/>
    </xf>
    <xf numFmtId="0" fontId="4" fillId="0" borderId="19" xfId="0" applyFont="1" applyFill="1" applyBorder="1" applyAlignment="1">
      <alignment vertical="top"/>
    </xf>
    <xf numFmtId="164" fontId="4" fillId="0" borderId="12" xfId="0" applyNumberFormat="1" applyFont="1" applyFill="1" applyBorder="1" applyAlignment="1">
      <alignment vertical="top"/>
    </xf>
    <xf numFmtId="0" fontId="3" fillId="2" borderId="0"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164" fontId="4" fillId="2" borderId="0" xfId="0" applyNumberFormat="1" applyFont="1" applyFill="1" applyAlignment="1">
      <alignment vertical="top"/>
    </xf>
    <xf numFmtId="0" fontId="4" fillId="2" borderId="0" xfId="0" applyFont="1" applyFill="1" applyAlignment="1">
      <alignment vertical="top"/>
    </xf>
    <xf numFmtId="165" fontId="4" fillId="0" borderId="1" xfId="1" applyNumberFormat="1" applyFont="1" applyBorder="1" applyAlignment="1">
      <alignment horizontal="left" vertical="top" wrapText="1"/>
    </xf>
    <xf numFmtId="0" fontId="4" fillId="2" borderId="0" xfId="0" applyFont="1" applyFill="1" applyAlignment="1">
      <alignment horizontal="left" vertical="top" wrapText="1"/>
    </xf>
    <xf numFmtId="0" fontId="0" fillId="2" borderId="0" xfId="0" applyFont="1" applyFill="1" applyAlignment="1">
      <alignment vertical="top" wrapText="1"/>
    </xf>
    <xf numFmtId="0" fontId="0" fillId="2" borderId="0" xfId="0" applyFont="1" applyFill="1" applyAlignment="1">
      <alignment vertical="top"/>
    </xf>
    <xf numFmtId="0" fontId="3" fillId="0" borderId="20" xfId="0" quotePrefix="1" applyFont="1" applyBorder="1" applyAlignment="1">
      <alignment horizontal="center" vertical="top"/>
    </xf>
    <xf numFmtId="165" fontId="4" fillId="0" borderId="1" xfId="1" applyNumberFormat="1" applyFont="1" applyBorder="1" applyAlignment="1">
      <alignment horizontal="left" vertical="top"/>
    </xf>
    <xf numFmtId="0" fontId="5" fillId="0" borderId="1" xfId="0" applyFont="1" applyBorder="1" applyAlignment="1">
      <alignment vertical="top" wrapText="1"/>
    </xf>
    <xf numFmtId="165" fontId="4" fillId="0" borderId="11" xfId="1" applyNumberFormat="1" applyFont="1" applyBorder="1" applyAlignment="1">
      <alignment vertical="top"/>
    </xf>
    <xf numFmtId="165" fontId="4" fillId="0" borderId="1" xfId="1" applyNumberFormat="1" applyFont="1" applyBorder="1" applyAlignment="1">
      <alignment vertical="top"/>
    </xf>
    <xf numFmtId="0" fontId="3" fillId="0" borderId="1" xfId="0" applyFont="1" applyBorder="1" applyAlignment="1">
      <alignment horizontal="left" vertical="top" wrapText="1"/>
    </xf>
    <xf numFmtId="0" fontId="6" fillId="2" borderId="0" xfId="0" applyFont="1" applyFill="1" applyAlignment="1">
      <alignment vertical="top" wrapText="1"/>
    </xf>
    <xf numFmtId="0" fontId="7" fillId="2" borderId="0" xfId="0" applyFont="1" applyFill="1" applyAlignment="1">
      <alignment vertical="top" wrapText="1"/>
    </xf>
    <xf numFmtId="0" fontId="3" fillId="2" borderId="0" xfId="0" applyFont="1" applyFill="1" applyAlignment="1">
      <alignment vertical="top"/>
    </xf>
    <xf numFmtId="0" fontId="0" fillId="2" borderId="0" xfId="0" applyFont="1" applyFill="1" applyAlignment="1">
      <alignment vertical="top"/>
    </xf>
    <xf numFmtId="164" fontId="4" fillId="0" borderId="21" xfId="1" applyNumberFormat="1" applyFont="1" applyBorder="1" applyAlignment="1">
      <alignment vertical="top"/>
    </xf>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164" fontId="3" fillId="2" borderId="0" xfId="0" applyNumberFormat="1" applyFont="1" applyFill="1" applyBorder="1" applyAlignment="1">
      <alignment vertical="top"/>
    </xf>
    <xf numFmtId="0" fontId="4" fillId="0" borderId="7" xfId="0" applyFont="1" applyBorder="1" applyAlignment="1">
      <alignment vertical="top" wrapText="1"/>
    </xf>
    <xf numFmtId="0" fontId="4" fillId="0" borderId="15" xfId="0" applyFont="1" applyBorder="1" applyAlignment="1">
      <alignment vertical="top"/>
    </xf>
    <xf numFmtId="0" fontId="3" fillId="0" borderId="15" xfId="0" applyFont="1" applyBorder="1" applyAlignment="1">
      <alignment vertical="top"/>
    </xf>
    <xf numFmtId="0" fontId="4" fillId="0" borderId="19" xfId="0" applyFont="1" applyBorder="1" applyAlignment="1">
      <alignment vertical="top" wrapText="1"/>
    </xf>
    <xf numFmtId="0" fontId="3" fillId="0" borderId="4" xfId="0" applyFont="1" applyBorder="1" applyAlignment="1">
      <alignment horizontal="left" vertical="top" wrapText="1"/>
    </xf>
    <xf numFmtId="0" fontId="4" fillId="2" borderId="0" xfId="0" applyFont="1" applyFill="1" applyBorder="1" applyAlignment="1">
      <alignment horizontal="left" vertical="top" wrapText="1"/>
    </xf>
    <xf numFmtId="0" fontId="6" fillId="2" borderId="0" xfId="0" applyFont="1" applyFill="1" applyAlignment="1">
      <alignment vertical="top" wrapText="1"/>
    </xf>
    <xf numFmtId="0" fontId="7" fillId="2" borderId="0" xfId="0" applyFont="1" applyFill="1" applyAlignment="1">
      <alignment vertical="top" wrapText="1"/>
    </xf>
    <xf numFmtId="0" fontId="4" fillId="2" borderId="0" xfId="0" applyFont="1" applyFill="1" applyAlignment="1">
      <alignment vertical="top" wrapText="1"/>
    </xf>
    <xf numFmtId="0" fontId="0" fillId="2" borderId="0" xfId="0" applyFont="1" applyFill="1" applyAlignment="1">
      <alignment vertical="top" wrapText="1"/>
    </xf>
    <xf numFmtId="0" fontId="5" fillId="2" borderId="0" xfId="0" applyFont="1" applyFill="1" applyAlignment="1">
      <alignment vertical="top"/>
    </xf>
    <xf numFmtId="0" fontId="0" fillId="2" borderId="0" xfId="0" applyFont="1" applyFill="1" applyAlignment="1">
      <alignment vertical="top"/>
    </xf>
    <xf numFmtId="0" fontId="3" fillId="0" borderId="3" xfId="3" applyFont="1" applyBorder="1" applyAlignment="1">
      <alignment horizontal="center" vertical="top"/>
    </xf>
    <xf numFmtId="0" fontId="3" fillId="0" borderId="4" xfId="3" applyFont="1" applyBorder="1" applyAlignment="1">
      <alignment horizontal="center" vertical="top" wrapText="1"/>
    </xf>
    <xf numFmtId="0" fontId="1" fillId="0" borderId="0" xfId="3" applyFont="1" applyAlignment="1">
      <alignment vertical="top"/>
    </xf>
    <xf numFmtId="0" fontId="3" fillId="0" borderId="6" xfId="3" applyFont="1" applyBorder="1" applyAlignment="1">
      <alignment horizontal="center" vertical="top"/>
    </xf>
    <xf numFmtId="164" fontId="3" fillId="0" borderId="1" xfId="3" applyNumberFormat="1" applyFont="1" applyBorder="1" applyAlignment="1">
      <alignment horizontal="center" vertical="top"/>
    </xf>
    <xf numFmtId="164" fontId="3" fillId="0" borderId="1" xfId="3" quotePrefix="1" applyNumberFormat="1" applyFont="1" applyBorder="1" applyAlignment="1">
      <alignment horizontal="center" vertical="top"/>
    </xf>
    <xf numFmtId="0" fontId="3" fillId="0" borderId="7" xfId="3" applyFont="1" applyBorder="1" applyAlignment="1">
      <alignment horizontal="center" vertical="top"/>
    </xf>
    <xf numFmtId="0" fontId="3" fillId="0" borderId="8" xfId="3" quotePrefix="1" applyFont="1" applyBorder="1" applyAlignment="1">
      <alignment horizontal="center" vertical="top"/>
    </xf>
    <xf numFmtId="164" fontId="3" fillId="0" borderId="9" xfId="3" quotePrefix="1" applyNumberFormat="1" applyFont="1" applyBorder="1" applyAlignment="1">
      <alignment horizontal="center" vertical="top"/>
    </xf>
    <xf numFmtId="0" fontId="3" fillId="0" borderId="10" xfId="3" applyFont="1" applyBorder="1" applyAlignment="1">
      <alignment horizontal="center" vertical="top"/>
    </xf>
    <xf numFmtId="0" fontId="3" fillId="0" borderId="14" xfId="3" applyFont="1" applyBorder="1" applyAlignment="1">
      <alignment vertical="top"/>
    </xf>
    <xf numFmtId="164" fontId="4" fillId="0" borderId="13" xfId="3" applyNumberFormat="1" applyFont="1" applyBorder="1" applyAlignment="1">
      <alignment vertical="top"/>
    </xf>
    <xf numFmtId="0" fontId="3" fillId="0" borderId="15" xfId="3" applyFont="1" applyFill="1" applyBorder="1" applyAlignment="1">
      <alignment vertical="top" wrapText="1"/>
    </xf>
    <xf numFmtId="165" fontId="4" fillId="0" borderId="6" xfId="4" applyNumberFormat="1" applyFont="1" applyBorder="1" applyAlignment="1">
      <alignment horizontal="left" vertical="top"/>
    </xf>
    <xf numFmtId="164" fontId="4" fillId="0" borderId="1" xfId="3" applyNumberFormat="1" applyFont="1" applyFill="1" applyBorder="1" applyAlignment="1">
      <alignment vertical="top"/>
    </xf>
    <xf numFmtId="0" fontId="4" fillId="0" borderId="6" xfId="3" applyFont="1" applyBorder="1" applyAlignment="1">
      <alignment vertical="top" wrapText="1"/>
    </xf>
    <xf numFmtId="165" fontId="4" fillId="0" borderId="6" xfId="4" applyNumberFormat="1" applyFont="1" applyBorder="1" applyAlignment="1">
      <alignment vertical="top"/>
    </xf>
    <xf numFmtId="0" fontId="4" fillId="0" borderId="15" xfId="3" applyFont="1" applyBorder="1" applyAlignment="1">
      <alignment vertical="top"/>
    </xf>
    <xf numFmtId="0" fontId="4" fillId="0" borderId="6" xfId="3" applyFont="1" applyBorder="1" applyAlignment="1">
      <alignment vertical="top"/>
    </xf>
    <xf numFmtId="164" fontId="4" fillId="0" borderId="1" xfId="4" applyNumberFormat="1" applyFont="1" applyFill="1" applyBorder="1" applyAlignment="1">
      <alignment vertical="top"/>
    </xf>
    <xf numFmtId="0" fontId="4" fillId="0" borderId="15" xfId="3" applyFont="1" applyFill="1" applyBorder="1" applyAlignment="1">
      <alignment vertical="top" wrapText="1"/>
    </xf>
    <xf numFmtId="164" fontId="4" fillId="0" borderId="0" xfId="3" applyNumberFormat="1" applyFont="1" applyBorder="1" applyAlignment="1">
      <alignment vertical="top"/>
    </xf>
    <xf numFmtId="0" fontId="3" fillId="0" borderId="6" xfId="3" applyFont="1" applyBorder="1" applyAlignment="1">
      <alignment vertical="top" wrapText="1"/>
    </xf>
    <xf numFmtId="0" fontId="4" fillId="0" borderId="7" xfId="3" applyFont="1" applyFill="1" applyBorder="1" applyAlignment="1">
      <alignment vertical="top" wrapText="1"/>
    </xf>
    <xf numFmtId="0" fontId="4" fillId="0" borderId="0" xfId="3" applyFont="1" applyAlignment="1">
      <alignment vertical="top"/>
    </xf>
    <xf numFmtId="0" fontId="1" fillId="0" borderId="0" xfId="3" applyFont="1" applyAlignment="1">
      <alignment vertical="top" wrapText="1"/>
    </xf>
    <xf numFmtId="165" fontId="4" fillId="0" borderId="18" xfId="4" applyNumberFormat="1" applyFont="1" applyBorder="1" applyAlignment="1">
      <alignment vertical="top"/>
    </xf>
    <xf numFmtId="164" fontId="4" fillId="0" borderId="11" xfId="3" applyNumberFormat="1" applyFont="1" applyFill="1" applyBorder="1" applyAlignment="1">
      <alignment vertical="top"/>
    </xf>
    <xf numFmtId="0" fontId="4" fillId="0" borderId="19" xfId="3" applyFont="1" applyBorder="1" applyAlignment="1">
      <alignment vertical="top"/>
    </xf>
    <xf numFmtId="0" fontId="4" fillId="0" borderId="18" xfId="3" applyFont="1" applyBorder="1" applyAlignment="1">
      <alignment vertical="top"/>
    </xf>
    <xf numFmtId="164" fontId="4" fillId="0" borderId="11" xfId="4" applyNumberFormat="1" applyFont="1" applyFill="1" applyBorder="1" applyAlignment="1">
      <alignment vertical="top"/>
    </xf>
    <xf numFmtId="0" fontId="4" fillId="0" borderId="19" xfId="3" applyFont="1" applyFill="1" applyBorder="1" applyAlignment="1">
      <alignment vertical="top" wrapText="1"/>
    </xf>
    <xf numFmtId="164" fontId="4" fillId="0" borderId="12" xfId="3" applyNumberFormat="1" applyFont="1" applyBorder="1" applyAlignment="1">
      <alignment vertical="top"/>
    </xf>
    <xf numFmtId="0" fontId="4" fillId="0" borderId="18" xfId="3" applyFont="1" applyBorder="1" applyAlignment="1">
      <alignment vertical="top" wrapText="1"/>
    </xf>
    <xf numFmtId="0" fontId="3" fillId="0" borderId="0" xfId="3" applyFont="1" applyFill="1" applyAlignment="1">
      <alignment vertical="top"/>
    </xf>
    <xf numFmtId="166" fontId="3" fillId="2" borderId="0" xfId="0" applyNumberFormat="1" applyFont="1" applyFill="1" applyBorder="1" applyAlignment="1">
      <alignment vertical="top"/>
    </xf>
    <xf numFmtId="0" fontId="3" fillId="2" borderId="0" xfId="3" applyFont="1" applyFill="1" applyBorder="1" applyAlignment="1">
      <alignment vertical="top"/>
    </xf>
    <xf numFmtId="164" fontId="3" fillId="2" borderId="0" xfId="3" applyNumberFormat="1" applyFont="1" applyFill="1" applyBorder="1" applyAlignment="1">
      <alignment vertical="top"/>
    </xf>
    <xf numFmtId="0" fontId="4" fillId="2" borderId="0" xfId="3" applyFont="1" applyFill="1" applyBorder="1" applyAlignment="1">
      <alignment vertical="top"/>
    </xf>
    <xf numFmtId="0" fontId="4" fillId="2" borderId="0" xfId="3" applyFont="1" applyFill="1" applyAlignment="1">
      <alignment vertical="top"/>
    </xf>
    <xf numFmtId="0" fontId="4" fillId="2" borderId="0" xfId="3" applyFont="1" applyFill="1" applyAlignment="1">
      <alignment vertical="top" wrapText="1"/>
    </xf>
    <xf numFmtId="0" fontId="1" fillId="2" borderId="0" xfId="3" applyFont="1" applyFill="1" applyAlignment="1">
      <alignment vertical="top" wrapText="1"/>
    </xf>
    <xf numFmtId="0" fontId="4" fillId="2" borderId="0" xfId="3" applyFont="1" applyFill="1" applyAlignment="1">
      <alignment vertical="top" wrapText="1"/>
    </xf>
    <xf numFmtId="0" fontId="1" fillId="2" borderId="0" xfId="3" applyFont="1" applyFill="1" applyAlignment="1">
      <alignment vertical="top" wrapText="1"/>
    </xf>
    <xf numFmtId="164" fontId="4" fillId="2" borderId="0" xfId="3" applyNumberFormat="1" applyFont="1" applyFill="1" applyAlignment="1">
      <alignment vertical="top"/>
    </xf>
    <xf numFmtId="0" fontId="4" fillId="2" borderId="0" xfId="3" applyFont="1" applyFill="1" applyAlignment="1">
      <alignment horizontal="left" vertical="top" wrapText="1"/>
    </xf>
    <xf numFmtId="0" fontId="8" fillId="2" borderId="0" xfId="3" applyFont="1" applyFill="1" applyAlignment="1">
      <alignment vertical="top"/>
    </xf>
    <xf numFmtId="0" fontId="1" fillId="2" borderId="0" xfId="3" applyFont="1" applyFill="1" applyAlignment="1">
      <alignment vertical="top"/>
    </xf>
    <xf numFmtId="0" fontId="4" fillId="0" borderId="14" xfId="3" applyFont="1" applyBorder="1" applyAlignment="1">
      <alignment vertical="top"/>
    </xf>
    <xf numFmtId="0" fontId="1" fillId="0" borderId="15" xfId="3" applyFont="1" applyBorder="1" applyAlignment="1">
      <alignment vertical="top" wrapText="1"/>
    </xf>
    <xf numFmtId="164" fontId="4" fillId="0" borderId="0" xfId="4" applyNumberFormat="1" applyFont="1" applyFill="1" applyBorder="1" applyAlignment="1">
      <alignment vertical="top"/>
    </xf>
    <xf numFmtId="0" fontId="3" fillId="0" borderId="19" xfId="3" applyFont="1" applyBorder="1" applyAlignment="1">
      <alignment vertical="top" wrapText="1"/>
    </xf>
    <xf numFmtId="0" fontId="4" fillId="0" borderId="15" xfId="0" applyFont="1" applyBorder="1" applyAlignment="1">
      <alignment vertical="top" wrapText="1"/>
    </xf>
    <xf numFmtId="0" fontId="4" fillId="0" borderId="7" xfId="0" applyFont="1" applyBorder="1" applyAlignment="1">
      <alignment vertical="top"/>
    </xf>
    <xf numFmtId="0" fontId="3" fillId="0" borderId="4" xfId="5" applyFont="1" applyBorder="1" applyAlignment="1">
      <alignment horizontal="center" vertical="top" wrapText="1"/>
    </xf>
    <xf numFmtId="0" fontId="3" fillId="0" borderId="5" xfId="5" applyFont="1" applyBorder="1" applyAlignment="1">
      <alignment horizontal="left" vertical="top" wrapText="1"/>
    </xf>
    <xf numFmtId="0" fontId="3" fillId="0" borderId="0" xfId="5" applyFont="1" applyFill="1" applyAlignment="1">
      <alignment vertical="top"/>
    </xf>
    <xf numFmtId="3" fontId="4" fillId="0" borderId="8" xfId="5" quotePrefix="1" applyNumberFormat="1" applyFont="1" applyBorder="1" applyAlignment="1">
      <alignment horizontal="center" vertical="top"/>
    </xf>
    <xf numFmtId="3" fontId="3" fillId="0" borderId="9" xfId="5" quotePrefix="1" applyNumberFormat="1" applyFont="1" applyBorder="1" applyAlignment="1">
      <alignment horizontal="center" vertical="top"/>
    </xf>
    <xf numFmtId="3" fontId="9" fillId="0" borderId="10" xfId="5" applyNumberFormat="1" applyFont="1" applyBorder="1" applyAlignment="1">
      <alignment horizontal="left" vertical="top" wrapText="1"/>
    </xf>
    <xf numFmtId="3" fontId="4" fillId="0" borderId="0" xfId="5" applyNumberFormat="1" applyFont="1" applyFill="1" applyAlignment="1">
      <alignment vertical="top"/>
    </xf>
    <xf numFmtId="165" fontId="4" fillId="0" borderId="14" xfId="6" applyNumberFormat="1" applyFont="1" applyBorder="1" applyAlignment="1">
      <alignment horizontal="left" vertical="top"/>
    </xf>
    <xf numFmtId="164" fontId="4" fillId="0" borderId="13" xfId="6" applyNumberFormat="1" applyFont="1" applyBorder="1" applyAlignment="1">
      <alignment vertical="top"/>
    </xf>
    <xf numFmtId="0" fontId="3" fillId="0" borderId="15" xfId="5" applyFont="1" applyFill="1" applyBorder="1" applyAlignment="1">
      <alignment horizontal="left" vertical="top" wrapText="1"/>
    </xf>
    <xf numFmtId="0" fontId="4" fillId="0" borderId="0" xfId="5" applyFont="1" applyFill="1" applyAlignment="1">
      <alignment vertical="top"/>
    </xf>
    <xf numFmtId="165" fontId="4" fillId="0" borderId="6" xfId="6" applyNumberFormat="1" applyFont="1" applyBorder="1" applyAlignment="1">
      <alignment horizontal="left" vertical="top"/>
    </xf>
    <xf numFmtId="164" fontId="4" fillId="0" borderId="1" xfId="6" applyNumberFormat="1" applyFont="1" applyBorder="1" applyAlignment="1">
      <alignment vertical="top"/>
    </xf>
    <xf numFmtId="0" fontId="4" fillId="0" borderId="15" xfId="5" applyFont="1" applyFill="1" applyBorder="1" applyAlignment="1">
      <alignment horizontal="left" vertical="top" wrapText="1"/>
    </xf>
    <xf numFmtId="165" fontId="4" fillId="0" borderId="7" xfId="6" applyNumberFormat="1" applyFont="1" applyFill="1" applyBorder="1" applyAlignment="1">
      <alignment horizontal="left" vertical="top" wrapText="1"/>
    </xf>
    <xf numFmtId="165" fontId="3" fillId="0" borderId="7" xfId="6" applyNumberFormat="1" applyFont="1" applyFill="1" applyBorder="1" applyAlignment="1">
      <alignment horizontal="left" vertical="top" wrapText="1"/>
    </xf>
    <xf numFmtId="0" fontId="4" fillId="0" borderId="7" xfId="5" applyFont="1" applyFill="1" applyBorder="1" applyAlignment="1">
      <alignment horizontal="left" vertical="top" wrapText="1"/>
    </xf>
    <xf numFmtId="165" fontId="4" fillId="0" borderId="18" xfId="6" applyNumberFormat="1" applyFont="1" applyBorder="1" applyAlignment="1">
      <alignment vertical="top"/>
    </xf>
    <xf numFmtId="164" fontId="4" fillId="0" borderId="11" xfId="6" applyNumberFormat="1" applyFont="1" applyBorder="1" applyAlignment="1">
      <alignment vertical="top"/>
    </xf>
    <xf numFmtId="0" fontId="4" fillId="0" borderId="19" xfId="5" applyFont="1" applyFill="1" applyBorder="1" applyAlignment="1">
      <alignment horizontal="left" vertical="top" wrapText="1"/>
    </xf>
    <xf numFmtId="0" fontId="4" fillId="0" borderId="14" xfId="5" applyFont="1" applyBorder="1" applyAlignment="1">
      <alignment vertical="top"/>
    </xf>
    <xf numFmtId="165" fontId="3" fillId="0" borderId="22" xfId="6" applyNumberFormat="1" applyFont="1" applyFill="1" applyBorder="1" applyAlignment="1">
      <alignment horizontal="left" vertical="top" wrapText="1"/>
    </xf>
    <xf numFmtId="0" fontId="4" fillId="0" borderId="6" xfId="5" applyFont="1" applyBorder="1" applyAlignment="1">
      <alignment vertical="top"/>
    </xf>
    <xf numFmtId="0" fontId="4" fillId="0" borderId="18" xfId="5" applyFont="1" applyBorder="1" applyAlignment="1">
      <alignment vertical="top"/>
    </xf>
    <xf numFmtId="164" fontId="4" fillId="0" borderId="13" xfId="6" applyNumberFormat="1" applyFont="1" applyFill="1" applyBorder="1" applyAlignment="1">
      <alignment vertical="top"/>
    </xf>
    <xf numFmtId="164" fontId="4" fillId="0" borderId="21" xfId="6" applyNumberFormat="1" applyFont="1" applyBorder="1" applyAlignment="1">
      <alignment vertical="top"/>
    </xf>
    <xf numFmtId="0" fontId="3" fillId="0" borderId="7" xfId="5" applyFont="1" applyFill="1" applyBorder="1" applyAlignment="1">
      <alignment horizontal="left" vertical="top" wrapText="1"/>
    </xf>
    <xf numFmtId="0" fontId="4" fillId="0" borderId="23" xfId="5" applyFont="1" applyFill="1" applyBorder="1" applyAlignment="1">
      <alignment horizontal="left" vertical="top" wrapText="1"/>
    </xf>
    <xf numFmtId="164" fontId="3" fillId="3" borderId="24" xfId="5" applyNumberFormat="1" applyFont="1" applyFill="1" applyBorder="1" applyAlignment="1">
      <alignment vertical="top" wrapText="1"/>
    </xf>
    <xf numFmtId="164" fontId="3" fillId="3" borderId="25" xfId="5" applyNumberFormat="1" applyFont="1" applyFill="1" applyBorder="1" applyAlignment="1">
      <alignment vertical="top"/>
    </xf>
    <xf numFmtId="164" fontId="3" fillId="3" borderId="26" xfId="5" applyNumberFormat="1" applyFont="1" applyFill="1" applyBorder="1" applyAlignment="1">
      <alignment vertical="top"/>
    </xf>
    <xf numFmtId="164" fontId="4" fillId="0" borderId="0" xfId="5" applyNumberFormat="1" applyFont="1" applyFill="1" applyAlignment="1">
      <alignment vertical="top"/>
    </xf>
    <xf numFmtId="0" fontId="4" fillId="0" borderId="0" xfId="5" applyFont="1" applyAlignment="1">
      <alignment vertical="top"/>
    </xf>
    <xf numFmtId="164" fontId="4" fillId="0" borderId="0" xfId="5" applyNumberFormat="1" applyFont="1" applyAlignment="1">
      <alignment vertical="top"/>
    </xf>
    <xf numFmtId="0" fontId="4" fillId="0" borderId="0" xfId="5" applyFont="1" applyAlignment="1">
      <alignment horizontal="left" vertical="top" wrapText="1"/>
    </xf>
    <xf numFmtId="0" fontId="4" fillId="0" borderId="0" xfId="5" applyFont="1" applyFill="1" applyAlignment="1">
      <alignment horizontal="left" vertical="top" wrapText="1"/>
    </xf>
    <xf numFmtId="0" fontId="4" fillId="0" borderId="0" xfId="5" applyFont="1" applyFill="1" applyAlignment="1">
      <alignment horizontal="left" vertical="top" wrapText="1"/>
    </xf>
    <xf numFmtId="0" fontId="5" fillId="0" borderId="0" xfId="5" applyFont="1" applyAlignment="1">
      <alignment vertical="top"/>
    </xf>
    <xf numFmtId="0" fontId="5" fillId="0" borderId="0" xfId="5" applyFont="1" applyFill="1" applyAlignment="1">
      <alignment vertical="top"/>
    </xf>
    <xf numFmtId="0" fontId="9" fillId="0" borderId="0" xfId="5" applyFont="1" applyFill="1" applyAlignment="1">
      <alignment vertical="top"/>
    </xf>
    <xf numFmtId="0" fontId="4" fillId="2" borderId="0" xfId="5" applyFont="1" applyFill="1" applyAlignment="1">
      <alignment vertical="top"/>
    </xf>
    <xf numFmtId="164" fontId="4" fillId="2" borderId="0" xfId="5" applyNumberFormat="1" applyFont="1" applyFill="1" applyAlignment="1">
      <alignment vertical="top"/>
    </xf>
    <xf numFmtId="0" fontId="4" fillId="2" borderId="0" xfId="5" applyFont="1" applyFill="1" applyAlignment="1">
      <alignment horizontal="left" vertical="top" wrapText="1"/>
    </xf>
    <xf numFmtId="0" fontId="4" fillId="2" borderId="0" xfId="5" applyFont="1" applyFill="1" applyAlignment="1">
      <alignment horizontal="left" vertical="top" wrapText="1"/>
    </xf>
    <xf numFmtId="0" fontId="4" fillId="2" borderId="0" xfId="5" applyFont="1" applyFill="1" applyAlignment="1">
      <alignment vertical="top" wrapText="1"/>
    </xf>
    <xf numFmtId="164" fontId="4" fillId="0" borderId="1" xfId="6" applyNumberFormat="1" applyFont="1" applyFill="1" applyBorder="1" applyAlignment="1">
      <alignment vertical="top"/>
    </xf>
    <xf numFmtId="164" fontId="4" fillId="0" borderId="11" xfId="6" applyNumberFormat="1" applyFont="1" applyFill="1" applyBorder="1" applyAlignment="1">
      <alignment vertical="top"/>
    </xf>
    <xf numFmtId="164" fontId="4" fillId="0" borderId="21" xfId="6" applyNumberFormat="1" applyFont="1" applyFill="1" applyBorder="1" applyAlignment="1">
      <alignment vertical="top"/>
    </xf>
    <xf numFmtId="165" fontId="4" fillId="0" borderId="23" xfId="6" applyNumberFormat="1" applyFont="1" applyFill="1" applyBorder="1" applyAlignment="1">
      <alignment horizontal="left" vertical="top" wrapText="1"/>
    </xf>
    <xf numFmtId="0" fontId="4" fillId="0" borderId="23" xfId="5" applyFont="1" applyBorder="1" applyAlignment="1">
      <alignment horizontal="left" vertical="top" wrapText="1"/>
    </xf>
    <xf numFmtId="0" fontId="3" fillId="3" borderId="24" xfId="5" applyFont="1" applyFill="1" applyBorder="1" applyAlignment="1">
      <alignment vertical="top" wrapText="1"/>
    </xf>
    <xf numFmtId="0" fontId="3" fillId="3" borderId="2" xfId="0" applyFont="1" applyFill="1" applyBorder="1" applyAlignment="1">
      <alignment vertical="top" wrapText="1"/>
    </xf>
    <xf numFmtId="164" fontId="3" fillId="3" borderId="2" xfId="0" applyNumberFormat="1" applyFont="1" applyFill="1" applyBorder="1" applyAlignment="1">
      <alignment vertical="top"/>
    </xf>
    <xf numFmtId="0" fontId="3" fillId="3" borderId="2" xfId="0" applyFont="1" applyFill="1" applyBorder="1" applyAlignment="1">
      <alignment horizontal="left" vertical="top" wrapText="1"/>
    </xf>
    <xf numFmtId="0" fontId="3" fillId="3" borderId="16" xfId="0" applyFont="1" applyFill="1" applyBorder="1" applyAlignment="1">
      <alignment vertical="top"/>
    </xf>
    <xf numFmtId="0" fontId="4" fillId="3" borderId="17" xfId="0" applyFont="1" applyFill="1" applyBorder="1" applyAlignment="1">
      <alignment vertical="top"/>
    </xf>
    <xf numFmtId="0" fontId="4" fillId="0" borderId="23" xfId="0" applyFont="1" applyBorder="1" applyAlignment="1">
      <alignment vertical="top" wrapText="1"/>
    </xf>
    <xf numFmtId="0" fontId="3" fillId="3" borderId="16" xfId="3" applyFont="1" applyFill="1" applyBorder="1" applyAlignment="1">
      <alignment vertical="top"/>
    </xf>
    <xf numFmtId="164" fontId="3" fillId="3" borderId="2" xfId="3" applyNumberFormat="1" applyFont="1" applyFill="1" applyBorder="1" applyAlignment="1">
      <alignment vertical="top"/>
    </xf>
    <xf numFmtId="0" fontId="4" fillId="3" borderId="17" xfId="3" applyFont="1" applyFill="1" applyBorder="1" applyAlignment="1">
      <alignment vertical="top"/>
    </xf>
    <xf numFmtId="0" fontId="3" fillId="3" borderId="16" xfId="0" applyFont="1" applyFill="1" applyBorder="1" applyAlignment="1">
      <alignment vertical="top" wrapText="1"/>
    </xf>
    <xf numFmtId="0" fontId="3" fillId="0" borderId="3" xfId="5" applyFont="1" applyBorder="1" applyAlignment="1">
      <alignment horizontal="center" vertical="top" wrapText="1"/>
    </xf>
    <xf numFmtId="164" fontId="3" fillId="0" borderId="13" xfId="0" applyNumberFormat="1" applyFont="1" applyBorder="1" applyAlignment="1">
      <alignment vertical="top"/>
    </xf>
    <xf numFmtId="164" fontId="3" fillId="0" borderId="1" xfId="0" applyNumberFormat="1" applyFont="1" applyFill="1" applyBorder="1" applyAlignment="1">
      <alignment vertical="top"/>
    </xf>
    <xf numFmtId="164" fontId="3" fillId="0" borderId="11" xfId="1" applyNumberFormat="1" applyFont="1" applyFill="1" applyBorder="1" applyAlignment="1">
      <alignment vertical="top"/>
    </xf>
    <xf numFmtId="164" fontId="3" fillId="0" borderId="0" xfId="0" applyNumberFormat="1" applyFont="1" applyAlignment="1">
      <alignment vertical="top"/>
    </xf>
    <xf numFmtId="0" fontId="3" fillId="0" borderId="14" xfId="0" applyFont="1" applyBorder="1" applyAlignment="1">
      <alignment vertical="top"/>
    </xf>
    <xf numFmtId="0" fontId="3" fillId="0" borderId="18" xfId="0" applyFont="1" applyBorder="1" applyAlignment="1">
      <alignment vertical="top" wrapText="1"/>
    </xf>
  </cellXfs>
  <cellStyles count="7">
    <cellStyle name="%" xfId="2"/>
    <cellStyle name="Comma" xfId="1" builtinId="3"/>
    <cellStyle name="Comma 2" xfId="4"/>
    <cellStyle name="Comma 3" xfId="6"/>
    <cellStyle name="Normal" xfId="0" builtinId="0"/>
    <cellStyle name="Normal 2" xfId="3"/>
    <cellStyle name="Normal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ntral%20Strategic%20Budget%20Book%202021-22%20(17-06-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t-mc-userdata\newfinance\Portal%20Information\Payroll%20Information%20October%202006\Payroll%20Report%20October%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mc-userdata\newfinance\HBS%20Data\Individuals%20-%20Active\Alison%20Lythgoe\2009-10\BUDGET%20PREPARATION\2009-10%20unit%20costs%20per%20TMT%20decision%20200-03-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t-mc-userdata\newfinance\Individuals%20-%20Active\Alison%20Lythgoe\2006-07\Budget%20preparation\06-07%20Pay%20budget%20prep\PAY%20RATES%2006-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20Strategic%20Budget%20Book%202021-22%20(17-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tral Budgets"/>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 All Service Areas"/>
      <sheetName val="Children, Families &amp; Learning"/>
      <sheetName val="Chief Exec &amp; Corporate Services"/>
      <sheetName val="Environment &amp; Neighbourhood"/>
      <sheetName val="Regeneration"/>
      <sheetName val="Schools"/>
      <sheetName val="Social Care"/>
      <sheetName val="Town Centre Company"/>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otential loss of income"/>
      <sheetName val="Res + Day Care"/>
      <sheetName val="RESIDENTIAL"/>
      <sheetName val="DAY CARE"/>
      <sheetName val="Sandringham"/>
      <sheetName val="CSW"/>
      <sheetName val=" DOM CARE"/>
      <sheetName val="DOM CARE"/>
      <sheetName val=" SOCIAL WORK"/>
      <sheetName val="hbs admin"/>
      <sheetName val="carelink unit"/>
      <sheetName val="cst contact"/>
      <sheetName val="carelink"/>
      <sheetName val="R+M"/>
      <sheetName val="r+m breakdown"/>
      <sheetName val="FMO"/>
      <sheetName val="08-09 notional"/>
      <sheetName val="Transport"/>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sheetData sheetId="10" refreshError="1"/>
      <sheetData sheetId="11"/>
      <sheetData sheetId="12" refreshError="1"/>
      <sheetData sheetId="13" refreshError="1"/>
      <sheetData sheetId="14" refreshError="1"/>
      <sheetData sheetId="15" refreshError="1"/>
      <sheetData sheetId="16" refreshError="1"/>
      <sheetData sheetId="17"/>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
      <sheetName val="CLERICAL"/>
      <sheetName val="MANAGEMENT"/>
      <sheetName val="CENTRES L DIS"/>
      <sheetName val="RESIDENTIAL"/>
      <sheetName val="SOCIAL WORK"/>
      <sheetName val="DAY NURSERIES"/>
      <sheetName val="HOURLY RATES"/>
    </sheetNames>
    <sheetDataSet>
      <sheetData sheetId="0" refreshError="1">
        <row r="4">
          <cell r="A4">
            <v>4</v>
          </cell>
          <cell r="B4">
            <v>9267</v>
          </cell>
          <cell r="C4">
            <v>9648</v>
          </cell>
          <cell r="D4">
            <v>9834</v>
          </cell>
          <cell r="E4">
            <v>10278</v>
          </cell>
          <cell r="F4">
            <v>10560</v>
          </cell>
          <cell r="G4">
            <v>10872</v>
          </cell>
        </row>
        <row r="5">
          <cell r="A5">
            <v>5</v>
          </cell>
          <cell r="B5">
            <v>9588</v>
          </cell>
          <cell r="C5">
            <v>9876</v>
          </cell>
          <cell r="D5">
            <v>10068</v>
          </cell>
          <cell r="E5">
            <v>10521</v>
          </cell>
          <cell r="F5">
            <v>10809</v>
          </cell>
          <cell r="G5">
            <v>11127</v>
          </cell>
        </row>
        <row r="6">
          <cell r="A6">
            <v>6</v>
          </cell>
          <cell r="B6">
            <v>9912</v>
          </cell>
          <cell r="C6">
            <v>10209</v>
          </cell>
          <cell r="D6">
            <v>10308</v>
          </cell>
          <cell r="E6">
            <v>10668</v>
          </cell>
          <cell r="F6">
            <v>10962</v>
          </cell>
          <cell r="G6">
            <v>11286</v>
          </cell>
        </row>
        <row r="7">
          <cell r="A7">
            <v>7</v>
          </cell>
          <cell r="B7">
            <v>10233</v>
          </cell>
          <cell r="C7">
            <v>10539</v>
          </cell>
          <cell r="D7">
            <v>10641</v>
          </cell>
          <cell r="E7">
            <v>11013</v>
          </cell>
          <cell r="F7">
            <v>11316</v>
          </cell>
          <cell r="G7">
            <v>11649</v>
          </cell>
        </row>
        <row r="8">
          <cell r="A8">
            <v>8</v>
          </cell>
          <cell r="B8">
            <v>10554</v>
          </cell>
          <cell r="C8">
            <v>10872</v>
          </cell>
          <cell r="D8">
            <v>10977</v>
          </cell>
          <cell r="E8">
            <v>11361</v>
          </cell>
          <cell r="F8">
            <v>11673</v>
          </cell>
          <cell r="G8">
            <v>12018</v>
          </cell>
        </row>
        <row r="9">
          <cell r="A9">
            <v>9</v>
          </cell>
          <cell r="B9">
            <v>10875</v>
          </cell>
          <cell r="C9">
            <v>11202</v>
          </cell>
          <cell r="D9">
            <v>11310</v>
          </cell>
          <cell r="E9">
            <v>11706</v>
          </cell>
          <cell r="F9">
            <v>12027</v>
          </cell>
          <cell r="G9">
            <v>12381</v>
          </cell>
        </row>
        <row r="10">
          <cell r="A10">
            <v>10</v>
          </cell>
          <cell r="B10">
            <v>11100</v>
          </cell>
          <cell r="C10">
            <v>11433</v>
          </cell>
          <cell r="D10">
            <v>11544</v>
          </cell>
          <cell r="E10">
            <v>11949</v>
          </cell>
          <cell r="F10">
            <v>12279</v>
          </cell>
          <cell r="G10">
            <v>12642</v>
          </cell>
        </row>
        <row r="11">
          <cell r="A11">
            <v>11</v>
          </cell>
          <cell r="B11">
            <v>11817</v>
          </cell>
          <cell r="C11">
            <v>12171</v>
          </cell>
          <cell r="D11">
            <v>12291</v>
          </cell>
          <cell r="E11">
            <v>12720</v>
          </cell>
          <cell r="F11">
            <v>13071</v>
          </cell>
          <cell r="G11">
            <v>13458</v>
          </cell>
        </row>
        <row r="12">
          <cell r="A12">
            <v>12</v>
          </cell>
          <cell r="B12">
            <v>12066</v>
          </cell>
          <cell r="C12">
            <v>12429</v>
          </cell>
          <cell r="D12">
            <v>12549</v>
          </cell>
          <cell r="E12">
            <v>12987</v>
          </cell>
          <cell r="F12">
            <v>13344</v>
          </cell>
          <cell r="G12">
            <v>13737</v>
          </cell>
        </row>
        <row r="13">
          <cell r="A13">
            <v>13</v>
          </cell>
          <cell r="B13">
            <v>12390</v>
          </cell>
          <cell r="C13">
            <v>12762</v>
          </cell>
          <cell r="D13">
            <v>12885</v>
          </cell>
          <cell r="E13">
            <v>13335</v>
          </cell>
          <cell r="F13">
            <v>13701</v>
          </cell>
          <cell r="G13">
            <v>14106</v>
          </cell>
        </row>
        <row r="14">
          <cell r="A14">
            <v>14</v>
          </cell>
          <cell r="B14">
            <v>12618</v>
          </cell>
          <cell r="C14">
            <v>12996</v>
          </cell>
          <cell r="D14">
            <v>13122</v>
          </cell>
          <cell r="E14">
            <v>13581</v>
          </cell>
          <cell r="F14">
            <v>13953</v>
          </cell>
          <cell r="G14">
            <v>14364</v>
          </cell>
        </row>
        <row r="15">
          <cell r="A15">
            <v>15</v>
          </cell>
          <cell r="B15">
            <v>12879</v>
          </cell>
          <cell r="C15">
            <v>13266</v>
          </cell>
          <cell r="D15">
            <v>13395</v>
          </cell>
          <cell r="E15">
            <v>13863</v>
          </cell>
          <cell r="F15">
            <v>14244</v>
          </cell>
          <cell r="G15">
            <v>14664</v>
          </cell>
        </row>
        <row r="16">
          <cell r="A16">
            <v>16</v>
          </cell>
          <cell r="B16">
            <v>13188</v>
          </cell>
          <cell r="C16">
            <v>13584</v>
          </cell>
          <cell r="D16">
            <v>13716</v>
          </cell>
          <cell r="E16">
            <v>14196</v>
          </cell>
          <cell r="F16">
            <v>14586</v>
          </cell>
          <cell r="G16">
            <v>15015</v>
          </cell>
        </row>
        <row r="17">
          <cell r="A17">
            <v>17</v>
          </cell>
          <cell r="B17">
            <v>13500</v>
          </cell>
          <cell r="C17">
            <v>13905</v>
          </cell>
          <cell r="D17">
            <v>14040</v>
          </cell>
          <cell r="E17">
            <v>14532</v>
          </cell>
          <cell r="F17">
            <v>14931</v>
          </cell>
          <cell r="G17">
            <v>15372</v>
          </cell>
        </row>
        <row r="18">
          <cell r="A18">
            <v>18</v>
          </cell>
          <cell r="B18">
            <v>13764</v>
          </cell>
          <cell r="C18">
            <v>14178</v>
          </cell>
          <cell r="D18">
            <v>14316</v>
          </cell>
          <cell r="E18">
            <v>14817</v>
          </cell>
          <cell r="F18">
            <v>15225</v>
          </cell>
          <cell r="G18">
            <v>15675</v>
          </cell>
        </row>
        <row r="19">
          <cell r="A19">
            <v>19</v>
          </cell>
          <cell r="B19">
            <v>14283</v>
          </cell>
          <cell r="C19">
            <v>14712</v>
          </cell>
          <cell r="D19">
            <v>14853</v>
          </cell>
          <cell r="E19">
            <v>15372</v>
          </cell>
          <cell r="F19">
            <v>15795</v>
          </cell>
          <cell r="G19">
            <v>16260</v>
          </cell>
        </row>
        <row r="20">
          <cell r="A20">
            <v>20</v>
          </cell>
          <cell r="B20">
            <v>14802</v>
          </cell>
          <cell r="C20">
            <v>15246</v>
          </cell>
          <cell r="D20">
            <v>15393</v>
          </cell>
          <cell r="E20">
            <v>15933</v>
          </cell>
          <cell r="F20">
            <v>16371</v>
          </cell>
          <cell r="G20">
            <v>16854</v>
          </cell>
        </row>
        <row r="21">
          <cell r="A21">
            <v>21</v>
          </cell>
          <cell r="B21">
            <v>15342</v>
          </cell>
          <cell r="C21">
            <v>15801</v>
          </cell>
          <cell r="D21">
            <v>15957</v>
          </cell>
          <cell r="E21">
            <v>16515</v>
          </cell>
          <cell r="F21">
            <v>16968</v>
          </cell>
          <cell r="G21">
            <v>17469</v>
          </cell>
        </row>
        <row r="22">
          <cell r="A22">
            <v>22</v>
          </cell>
          <cell r="B22">
            <v>15741</v>
          </cell>
          <cell r="C22">
            <v>16212</v>
          </cell>
          <cell r="D22">
            <v>16371</v>
          </cell>
          <cell r="E22">
            <v>16944</v>
          </cell>
          <cell r="F22">
            <v>17409</v>
          </cell>
          <cell r="G22">
            <v>17922</v>
          </cell>
        </row>
        <row r="23">
          <cell r="A23">
            <v>23</v>
          </cell>
          <cell r="B23">
            <v>16203</v>
          </cell>
          <cell r="C23">
            <v>16689</v>
          </cell>
          <cell r="D23">
            <v>16851</v>
          </cell>
          <cell r="E23">
            <v>17442</v>
          </cell>
          <cell r="F23">
            <v>17922</v>
          </cell>
          <cell r="G23">
            <v>18450</v>
          </cell>
        </row>
        <row r="24">
          <cell r="A24">
            <v>24</v>
          </cell>
          <cell r="B24">
            <v>16734</v>
          </cell>
          <cell r="C24">
            <v>17235</v>
          </cell>
          <cell r="D24">
            <v>17403</v>
          </cell>
          <cell r="E24">
            <v>18013</v>
          </cell>
          <cell r="F24">
            <v>18507</v>
          </cell>
          <cell r="G24">
            <v>19053</v>
          </cell>
        </row>
        <row r="25">
          <cell r="A25">
            <v>25</v>
          </cell>
          <cell r="B25">
            <v>17265</v>
          </cell>
          <cell r="C25">
            <v>17784</v>
          </cell>
          <cell r="D25">
            <v>17955</v>
          </cell>
          <cell r="E25">
            <v>18582</v>
          </cell>
          <cell r="F25">
            <v>19092</v>
          </cell>
          <cell r="G25">
            <v>19656</v>
          </cell>
        </row>
        <row r="26">
          <cell r="A26">
            <v>26</v>
          </cell>
          <cell r="B26">
            <v>17823</v>
          </cell>
          <cell r="C26">
            <v>18357</v>
          </cell>
          <cell r="D26">
            <v>18537</v>
          </cell>
          <cell r="E26">
            <v>19185</v>
          </cell>
          <cell r="F26">
            <v>19713</v>
          </cell>
          <cell r="G26">
            <v>20295</v>
          </cell>
        </row>
        <row r="27">
          <cell r="A27">
            <v>27</v>
          </cell>
          <cell r="B27">
            <v>18417</v>
          </cell>
          <cell r="C27">
            <v>18969</v>
          </cell>
          <cell r="D27">
            <v>19155</v>
          </cell>
          <cell r="E27">
            <v>19824</v>
          </cell>
          <cell r="F27">
            <v>20370</v>
          </cell>
          <cell r="G27">
            <v>20970</v>
          </cell>
        </row>
        <row r="28">
          <cell r="A28">
            <v>28</v>
          </cell>
          <cell r="B28">
            <v>19014</v>
          </cell>
          <cell r="C28">
            <v>19584</v>
          </cell>
          <cell r="D28">
            <v>19776</v>
          </cell>
          <cell r="E28">
            <v>20469</v>
          </cell>
          <cell r="F28">
            <v>21033</v>
          </cell>
          <cell r="G28">
            <v>21654</v>
          </cell>
        </row>
        <row r="29">
          <cell r="A29">
            <v>29</v>
          </cell>
          <cell r="B29">
            <v>19770</v>
          </cell>
          <cell r="C29">
            <v>20364</v>
          </cell>
          <cell r="D29">
            <v>20562</v>
          </cell>
          <cell r="E29">
            <v>21282</v>
          </cell>
          <cell r="F29">
            <v>21867</v>
          </cell>
          <cell r="G29">
            <v>22512</v>
          </cell>
        </row>
        <row r="30">
          <cell r="A30">
            <v>30</v>
          </cell>
          <cell r="B30">
            <v>20433</v>
          </cell>
          <cell r="C30">
            <v>21045</v>
          </cell>
          <cell r="D30">
            <v>21249</v>
          </cell>
          <cell r="E30">
            <v>21993</v>
          </cell>
          <cell r="F30">
            <v>22599</v>
          </cell>
          <cell r="G30">
            <v>23265</v>
          </cell>
        </row>
        <row r="31">
          <cell r="A31">
            <v>31</v>
          </cell>
          <cell r="B31">
            <v>21078</v>
          </cell>
          <cell r="C31">
            <v>21711</v>
          </cell>
          <cell r="D31">
            <v>21921</v>
          </cell>
          <cell r="E31">
            <v>22689</v>
          </cell>
          <cell r="F31">
            <v>23313</v>
          </cell>
          <cell r="G31">
            <v>24000</v>
          </cell>
        </row>
        <row r="32">
          <cell r="A32">
            <v>32</v>
          </cell>
          <cell r="B32">
            <v>21702</v>
          </cell>
          <cell r="C32">
            <v>22353</v>
          </cell>
          <cell r="D32">
            <v>22569</v>
          </cell>
          <cell r="E32">
            <v>23358</v>
          </cell>
          <cell r="F32">
            <v>24000</v>
          </cell>
          <cell r="G32">
            <v>24708</v>
          </cell>
        </row>
        <row r="33">
          <cell r="A33">
            <v>33</v>
          </cell>
          <cell r="B33">
            <v>22341</v>
          </cell>
          <cell r="C33">
            <v>23010</v>
          </cell>
          <cell r="D33">
            <v>23235</v>
          </cell>
          <cell r="E33">
            <v>24048</v>
          </cell>
          <cell r="F33">
            <v>24708</v>
          </cell>
          <cell r="G33">
            <v>25437</v>
          </cell>
        </row>
        <row r="34">
          <cell r="A34">
            <v>34</v>
          </cell>
          <cell r="B34">
            <v>22971</v>
          </cell>
          <cell r="C34">
            <v>23661</v>
          </cell>
          <cell r="D34">
            <v>23889</v>
          </cell>
          <cell r="E34">
            <v>24726</v>
          </cell>
          <cell r="F34">
            <v>25407</v>
          </cell>
          <cell r="G34">
            <v>26157</v>
          </cell>
        </row>
        <row r="35">
          <cell r="A35">
            <v>35</v>
          </cell>
          <cell r="B35">
            <v>23451</v>
          </cell>
          <cell r="C35">
            <v>24156</v>
          </cell>
          <cell r="D35">
            <v>24390</v>
          </cell>
          <cell r="E35">
            <v>25245</v>
          </cell>
          <cell r="F35">
            <v>25938</v>
          </cell>
          <cell r="G35">
            <v>26703</v>
          </cell>
        </row>
        <row r="36">
          <cell r="A36">
            <v>36</v>
          </cell>
          <cell r="B36">
            <v>24072</v>
          </cell>
          <cell r="C36">
            <v>24795</v>
          </cell>
          <cell r="D36">
            <v>25035</v>
          </cell>
          <cell r="E36">
            <v>25911</v>
          </cell>
          <cell r="F36">
            <v>26625</v>
          </cell>
          <cell r="G36">
            <v>27411</v>
          </cell>
        </row>
        <row r="37">
          <cell r="A37">
            <v>37</v>
          </cell>
          <cell r="B37">
            <v>24750</v>
          </cell>
          <cell r="C37">
            <v>25494</v>
          </cell>
          <cell r="D37">
            <v>25740</v>
          </cell>
          <cell r="E37">
            <v>26640</v>
          </cell>
          <cell r="F37">
            <v>27372</v>
          </cell>
          <cell r="G37">
            <v>28179</v>
          </cell>
        </row>
        <row r="38">
          <cell r="A38">
            <v>38</v>
          </cell>
          <cell r="B38">
            <v>25473</v>
          </cell>
          <cell r="C38">
            <v>26238</v>
          </cell>
          <cell r="D38">
            <v>26493</v>
          </cell>
          <cell r="E38">
            <v>27420</v>
          </cell>
          <cell r="F38">
            <v>28173</v>
          </cell>
          <cell r="G38">
            <v>29004</v>
          </cell>
        </row>
        <row r="39">
          <cell r="A39">
            <v>39</v>
          </cell>
          <cell r="B39">
            <v>26310</v>
          </cell>
          <cell r="C39">
            <v>27099</v>
          </cell>
          <cell r="D39">
            <v>27363</v>
          </cell>
          <cell r="E39">
            <v>28320</v>
          </cell>
          <cell r="F39">
            <v>29100</v>
          </cell>
          <cell r="G39">
            <v>29958</v>
          </cell>
        </row>
        <row r="40">
          <cell r="A40">
            <v>40</v>
          </cell>
          <cell r="B40">
            <v>27003</v>
          </cell>
          <cell r="C40">
            <v>27813</v>
          </cell>
          <cell r="D40">
            <v>28083</v>
          </cell>
          <cell r="E40">
            <v>29067</v>
          </cell>
          <cell r="F40">
            <v>29865</v>
          </cell>
          <cell r="G40">
            <v>30747</v>
          </cell>
        </row>
        <row r="41">
          <cell r="A41">
            <v>41</v>
          </cell>
          <cell r="B41">
            <v>27717</v>
          </cell>
          <cell r="C41">
            <v>28548</v>
          </cell>
          <cell r="D41">
            <v>28827</v>
          </cell>
          <cell r="E41">
            <v>29835</v>
          </cell>
          <cell r="F41">
            <v>30654</v>
          </cell>
          <cell r="G41">
            <v>31557</v>
          </cell>
        </row>
        <row r="42">
          <cell r="A42">
            <v>42</v>
          </cell>
          <cell r="B42">
            <v>28422</v>
          </cell>
          <cell r="C42">
            <v>29274</v>
          </cell>
          <cell r="D42">
            <v>29559</v>
          </cell>
          <cell r="E42">
            <v>30594</v>
          </cell>
          <cell r="F42">
            <v>31434</v>
          </cell>
          <cell r="G42">
            <v>32361</v>
          </cell>
        </row>
        <row r="43">
          <cell r="A43">
            <v>43</v>
          </cell>
          <cell r="B43">
            <v>29133</v>
          </cell>
          <cell r="C43">
            <v>30006</v>
          </cell>
          <cell r="D43">
            <v>30297</v>
          </cell>
          <cell r="E43">
            <v>31356</v>
          </cell>
          <cell r="F43">
            <v>32217</v>
          </cell>
          <cell r="G43">
            <v>33168</v>
          </cell>
        </row>
        <row r="44">
          <cell r="A44">
            <v>44</v>
          </cell>
          <cell r="B44">
            <v>29847</v>
          </cell>
          <cell r="C44">
            <v>30741</v>
          </cell>
          <cell r="D44">
            <v>31041</v>
          </cell>
          <cell r="E44">
            <v>32127</v>
          </cell>
          <cell r="F44">
            <v>33009</v>
          </cell>
          <cell r="G44">
            <v>33984</v>
          </cell>
        </row>
        <row r="45">
          <cell r="A45">
            <v>45</v>
          </cell>
          <cell r="B45">
            <v>30516</v>
          </cell>
          <cell r="C45">
            <v>31431</v>
          </cell>
          <cell r="D45">
            <v>31737</v>
          </cell>
          <cell r="E45">
            <v>32847</v>
          </cell>
          <cell r="F45">
            <v>33750</v>
          </cell>
          <cell r="G45">
            <v>34746</v>
          </cell>
        </row>
        <row r="46">
          <cell r="A46">
            <v>46</v>
          </cell>
          <cell r="B46">
            <v>31254</v>
          </cell>
          <cell r="C46">
            <v>32193</v>
          </cell>
          <cell r="D46">
            <v>32505</v>
          </cell>
          <cell r="E46">
            <v>33642</v>
          </cell>
          <cell r="F46">
            <v>34566</v>
          </cell>
          <cell r="G46">
            <v>35586</v>
          </cell>
        </row>
        <row r="47">
          <cell r="A47">
            <v>47</v>
          </cell>
          <cell r="B47">
            <v>31971</v>
          </cell>
          <cell r="C47">
            <v>32931</v>
          </cell>
          <cell r="D47">
            <v>33249</v>
          </cell>
          <cell r="E47">
            <v>34413</v>
          </cell>
          <cell r="F47">
            <v>35358</v>
          </cell>
          <cell r="G47">
            <v>36402</v>
          </cell>
        </row>
        <row r="48">
          <cell r="A48">
            <v>48</v>
          </cell>
          <cell r="B48">
            <v>32682</v>
          </cell>
          <cell r="C48">
            <v>33663</v>
          </cell>
          <cell r="D48">
            <v>33990</v>
          </cell>
          <cell r="E48">
            <v>35181</v>
          </cell>
          <cell r="F48">
            <v>36147</v>
          </cell>
          <cell r="G48">
            <v>37212</v>
          </cell>
        </row>
        <row r="49">
          <cell r="A49">
            <v>49</v>
          </cell>
          <cell r="B49">
            <v>33384</v>
          </cell>
          <cell r="C49">
            <v>34386</v>
          </cell>
          <cell r="D49">
            <v>34719</v>
          </cell>
          <cell r="E49">
            <v>35934</v>
          </cell>
          <cell r="F49">
            <v>36921</v>
          </cell>
          <cell r="G49">
            <v>38010</v>
          </cell>
        </row>
        <row r="50">
          <cell r="A50">
            <v>50</v>
          </cell>
          <cell r="B50">
            <v>34173</v>
          </cell>
          <cell r="C50">
            <v>35198</v>
          </cell>
          <cell r="D50">
            <v>35539</v>
          </cell>
          <cell r="E50">
            <v>36795</v>
          </cell>
          <cell r="F50">
            <v>37806</v>
          </cell>
          <cell r="G50">
            <v>38922</v>
          </cell>
        </row>
        <row r="51">
          <cell r="A51">
            <v>51</v>
          </cell>
          <cell r="B51">
            <v>35034</v>
          </cell>
          <cell r="C51">
            <v>36085</v>
          </cell>
          <cell r="D51">
            <v>36435</v>
          </cell>
          <cell r="E51">
            <v>35934</v>
          </cell>
          <cell r="F51">
            <v>38757</v>
          </cell>
          <cell r="G51">
            <v>39900</v>
          </cell>
        </row>
        <row r="52">
          <cell r="A52">
            <v>52</v>
          </cell>
          <cell r="B52">
            <v>35796</v>
          </cell>
          <cell r="C52">
            <v>36870</v>
          </cell>
          <cell r="D52">
            <v>37228</v>
          </cell>
          <cell r="E52">
            <v>38541</v>
          </cell>
          <cell r="F52">
            <v>39600</v>
          </cell>
          <cell r="G52">
            <v>40767</v>
          </cell>
        </row>
        <row r="53">
          <cell r="A53">
            <v>53</v>
          </cell>
          <cell r="B53">
            <v>36816</v>
          </cell>
          <cell r="C53">
            <v>37920</v>
          </cell>
          <cell r="D53">
            <v>38288</v>
          </cell>
          <cell r="E53">
            <v>39639</v>
          </cell>
          <cell r="F53">
            <v>40728</v>
          </cell>
          <cell r="G53">
            <v>41928</v>
          </cell>
        </row>
        <row r="54">
          <cell r="A54">
            <v>54</v>
          </cell>
          <cell r="B54">
            <v>37587</v>
          </cell>
          <cell r="C54">
            <v>38715</v>
          </cell>
          <cell r="D54">
            <v>39091</v>
          </cell>
          <cell r="E54">
            <v>40470</v>
          </cell>
          <cell r="F54">
            <v>41583</v>
          </cell>
          <cell r="G54">
            <v>42810</v>
          </cell>
        </row>
        <row r="55">
          <cell r="A55">
            <v>55</v>
          </cell>
          <cell r="B55">
            <v>38286</v>
          </cell>
          <cell r="C55">
            <v>39435</v>
          </cell>
          <cell r="D55">
            <v>39818</v>
          </cell>
          <cell r="E55">
            <v>41223</v>
          </cell>
          <cell r="F55">
            <v>42357</v>
          </cell>
          <cell r="G55">
            <v>43605</v>
          </cell>
        </row>
        <row r="56">
          <cell r="A56">
            <v>56</v>
          </cell>
          <cell r="B56">
            <v>38985</v>
          </cell>
          <cell r="C56">
            <v>40155</v>
          </cell>
          <cell r="D56">
            <v>40545</v>
          </cell>
          <cell r="E56">
            <v>41976</v>
          </cell>
          <cell r="F56">
            <v>43131</v>
          </cell>
          <cell r="G56">
            <v>44403</v>
          </cell>
        </row>
        <row r="57">
          <cell r="A57">
            <v>57</v>
          </cell>
          <cell r="E57">
            <v>42726</v>
          </cell>
          <cell r="F57">
            <v>43902</v>
          </cell>
          <cell r="G57">
            <v>45198</v>
          </cell>
        </row>
        <row r="58">
          <cell r="A58">
            <v>58</v>
          </cell>
          <cell r="E58">
            <v>43488</v>
          </cell>
          <cell r="F58">
            <v>44682</v>
          </cell>
          <cell r="G58">
            <v>45999</v>
          </cell>
        </row>
        <row r="59">
          <cell r="A59">
            <v>59</v>
          </cell>
          <cell r="E59">
            <v>44229</v>
          </cell>
          <cell r="F59">
            <v>45444</v>
          </cell>
          <cell r="G59">
            <v>46785</v>
          </cell>
        </row>
        <row r="60">
          <cell r="A60">
            <v>60</v>
          </cell>
          <cell r="E60">
            <v>44985</v>
          </cell>
          <cell r="F60">
            <v>46221</v>
          </cell>
          <cell r="G60">
            <v>47583</v>
          </cell>
        </row>
        <row r="61">
          <cell r="A61">
            <v>61</v>
          </cell>
          <cell r="F61">
            <v>47001</v>
          </cell>
          <cell r="G61">
            <v>48387</v>
          </cell>
        </row>
        <row r="62">
          <cell r="A62">
            <v>62</v>
          </cell>
          <cell r="F62">
            <v>47772</v>
          </cell>
          <cell r="G62">
            <v>49182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Strat Budget Book 21-2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zoomScaleNormal="100" workbookViewId="0"/>
  </sheetViews>
  <sheetFormatPr defaultColWidth="9.140625" defaultRowHeight="15" x14ac:dyDescent="0.25"/>
  <cols>
    <col min="1" max="1" width="55.7109375" style="4" customWidth="1"/>
    <col min="2" max="6" width="15.7109375" style="16" customWidth="1"/>
    <col min="7" max="7" width="15.7109375" style="204" customWidth="1"/>
    <col min="8" max="8" width="85.7109375" style="1" customWidth="1"/>
    <col min="9" max="16384" width="9.140625" style="1"/>
  </cols>
  <sheetData>
    <row r="1" spans="1:11" s="4" customFormat="1" ht="66" customHeight="1" x14ac:dyDescent="0.25">
      <c r="A1" s="2" t="s">
        <v>1</v>
      </c>
      <c r="B1" s="3" t="s">
        <v>21</v>
      </c>
      <c r="C1" s="3" t="s">
        <v>2</v>
      </c>
      <c r="D1" s="3" t="s">
        <v>3</v>
      </c>
      <c r="E1" s="3" t="s">
        <v>4</v>
      </c>
      <c r="F1" s="3" t="s">
        <v>14</v>
      </c>
      <c r="G1" s="3" t="s">
        <v>22</v>
      </c>
      <c r="H1" s="140" t="s">
        <v>111</v>
      </c>
      <c r="I1" s="25"/>
      <c r="J1" s="26"/>
      <c r="K1" s="26"/>
    </row>
    <row r="2" spans="1:11" s="4" customFormat="1" ht="18" customHeight="1" x14ac:dyDescent="0.25">
      <c r="A2" s="5"/>
      <c r="B2" s="6"/>
      <c r="C2" s="6"/>
      <c r="D2" s="6"/>
      <c r="E2" s="6"/>
      <c r="F2" s="27"/>
      <c r="G2" s="6"/>
      <c r="H2" s="28"/>
      <c r="I2" s="25"/>
      <c r="J2" s="26"/>
      <c r="K2" s="26"/>
    </row>
    <row r="3" spans="1:11" s="4" customFormat="1" ht="18" customHeight="1" thickBot="1" x14ac:dyDescent="0.3">
      <c r="A3" s="8"/>
      <c r="B3" s="9" t="s">
        <v>0</v>
      </c>
      <c r="C3" s="9" t="s">
        <v>0</v>
      </c>
      <c r="D3" s="9" t="s">
        <v>0</v>
      </c>
      <c r="E3" s="9" t="s">
        <v>0</v>
      </c>
      <c r="F3" s="9" t="s">
        <v>0</v>
      </c>
      <c r="G3" s="9" t="s">
        <v>0</v>
      </c>
      <c r="H3" s="29"/>
      <c r="I3" s="26"/>
      <c r="J3" s="26"/>
      <c r="K3" s="26"/>
    </row>
    <row r="4" spans="1:11" ht="14.45" customHeight="1" x14ac:dyDescent="0.25">
      <c r="A4" s="205"/>
      <c r="B4" s="31"/>
      <c r="C4" s="31"/>
      <c r="D4" s="31"/>
      <c r="E4" s="31"/>
      <c r="F4" s="31"/>
      <c r="G4" s="201"/>
      <c r="H4" s="32" t="s">
        <v>5</v>
      </c>
      <c r="I4" s="25"/>
      <c r="J4" s="25"/>
      <c r="K4" s="25"/>
    </row>
    <row r="5" spans="1:11" x14ac:dyDescent="0.25">
      <c r="A5" s="42" t="s">
        <v>162</v>
      </c>
      <c r="B5" s="34">
        <f>Regeneration!B33</f>
        <v>3216</v>
      </c>
      <c r="C5" s="34">
        <f>Regeneration!C33</f>
        <v>-81</v>
      </c>
      <c r="D5" s="34">
        <f>Regeneration!D33</f>
        <v>1082</v>
      </c>
      <c r="E5" s="34">
        <f>Regeneration!E33</f>
        <v>-359</v>
      </c>
      <c r="F5" s="34">
        <f>Regeneration!F33</f>
        <v>-683</v>
      </c>
      <c r="G5" s="202">
        <f>SUM(B5:F5)</f>
        <v>3175</v>
      </c>
      <c r="H5" s="36"/>
      <c r="I5" s="37"/>
      <c r="J5" s="16"/>
      <c r="K5" s="16"/>
    </row>
    <row r="6" spans="1:11" x14ac:dyDescent="0.25">
      <c r="A6" s="206"/>
      <c r="B6" s="45"/>
      <c r="C6" s="45"/>
      <c r="D6" s="45"/>
      <c r="E6" s="45"/>
      <c r="F6" s="45"/>
      <c r="G6" s="203"/>
      <c r="H6" s="46"/>
    </row>
    <row r="7" spans="1:11" ht="14.45" customHeight="1" x14ac:dyDescent="0.25">
      <c r="A7" s="205"/>
      <c r="B7" s="31"/>
      <c r="C7" s="31"/>
      <c r="D7" s="31"/>
      <c r="E7" s="31"/>
      <c r="F7" s="31"/>
      <c r="G7" s="201"/>
      <c r="H7" s="32" t="s">
        <v>5</v>
      </c>
      <c r="I7" s="25"/>
      <c r="J7" s="25"/>
      <c r="K7" s="25"/>
    </row>
    <row r="8" spans="1:11" x14ac:dyDescent="0.25">
      <c r="A8" s="42" t="s">
        <v>164</v>
      </c>
      <c r="B8" s="34">
        <f>'Env''t &amp; Community'!B23</f>
        <v>19047</v>
      </c>
      <c r="C8" s="34">
        <f>'Env''t &amp; Community'!C23</f>
        <v>-132</v>
      </c>
      <c r="D8" s="34">
        <f>'Env''t &amp; Community'!D23</f>
        <v>0</v>
      </c>
      <c r="E8" s="34">
        <f>'Env''t &amp; Community'!E23</f>
        <v>-98</v>
      </c>
      <c r="F8" s="34">
        <f>'Env''t &amp; Community'!F23</f>
        <v>138</v>
      </c>
      <c r="G8" s="202">
        <f>SUM(B8:F8)</f>
        <v>18955</v>
      </c>
      <c r="H8" s="36"/>
      <c r="I8" s="37"/>
      <c r="J8" s="16"/>
      <c r="K8" s="16"/>
    </row>
    <row r="9" spans="1:11" x14ac:dyDescent="0.25">
      <c r="A9" s="206"/>
      <c r="B9" s="45"/>
      <c r="C9" s="45"/>
      <c r="D9" s="45"/>
      <c r="E9" s="45"/>
      <c r="F9" s="45"/>
      <c r="G9" s="203"/>
      <c r="H9" s="46"/>
    </row>
    <row r="10" spans="1:11" ht="14.45" customHeight="1" x14ac:dyDescent="0.25">
      <c r="A10" s="205"/>
      <c r="B10" s="31"/>
      <c r="C10" s="31"/>
      <c r="D10" s="31"/>
      <c r="E10" s="31"/>
      <c r="F10" s="31"/>
      <c r="G10" s="201"/>
      <c r="H10" s="32" t="s">
        <v>5</v>
      </c>
      <c r="I10" s="25"/>
      <c r="J10" s="25"/>
      <c r="K10" s="25"/>
    </row>
    <row r="11" spans="1:11" x14ac:dyDescent="0.25">
      <c r="A11" s="42" t="s">
        <v>165</v>
      </c>
      <c r="B11" s="34">
        <f>'Pub Health &amp; Pub Prot'!B12</f>
        <v>-2346</v>
      </c>
      <c r="C11" s="34">
        <f>'Pub Health &amp; Pub Prot'!C12</f>
        <v>-7</v>
      </c>
      <c r="D11" s="34">
        <f>'Pub Health &amp; Pub Prot'!D12</f>
        <v>0</v>
      </c>
      <c r="E11" s="34">
        <f>'Pub Health &amp; Pub Prot'!E12</f>
        <v>123</v>
      </c>
      <c r="F11" s="34">
        <f>'Pub Health &amp; Pub Prot'!F12</f>
        <v>0</v>
      </c>
      <c r="G11" s="202">
        <f>SUM(B11:F11)</f>
        <v>-2230</v>
      </c>
      <c r="H11" s="36"/>
      <c r="I11" s="37"/>
      <c r="J11" s="16"/>
      <c r="K11" s="16"/>
    </row>
    <row r="12" spans="1:11" x14ac:dyDescent="0.25">
      <c r="A12" s="206"/>
      <c r="B12" s="45"/>
      <c r="C12" s="45"/>
      <c r="D12" s="45"/>
      <c r="E12" s="45"/>
      <c r="F12" s="45"/>
      <c r="G12" s="203"/>
      <c r="H12" s="46"/>
    </row>
    <row r="13" spans="1:11" ht="14.45" customHeight="1" x14ac:dyDescent="0.25">
      <c r="A13" s="205"/>
      <c r="B13" s="31"/>
      <c r="C13" s="31"/>
      <c r="D13" s="31"/>
      <c r="E13" s="31"/>
      <c r="F13" s="31"/>
      <c r="G13" s="201"/>
      <c r="H13" s="32" t="s">
        <v>5</v>
      </c>
      <c r="I13" s="25"/>
      <c r="J13" s="25"/>
      <c r="K13" s="25"/>
    </row>
    <row r="14" spans="1:11" x14ac:dyDescent="0.25">
      <c r="A14" s="42" t="s">
        <v>166</v>
      </c>
      <c r="B14" s="34">
        <f>'Education &amp; Partnerships'!B26</f>
        <v>2203</v>
      </c>
      <c r="C14" s="34">
        <f>'Education &amp; Partnerships'!C26</f>
        <v>-32</v>
      </c>
      <c r="D14" s="34">
        <f>'Education &amp; Partnerships'!D26</f>
        <v>0</v>
      </c>
      <c r="E14" s="34">
        <f>'Education &amp; Partnerships'!E26</f>
        <v>120</v>
      </c>
      <c r="F14" s="34">
        <f>'Education &amp; Partnerships'!F26</f>
        <v>0</v>
      </c>
      <c r="G14" s="202">
        <f>SUM(B14:F14)</f>
        <v>2291</v>
      </c>
      <c r="H14" s="36"/>
      <c r="I14" s="37"/>
      <c r="J14" s="16"/>
      <c r="K14" s="16"/>
    </row>
    <row r="15" spans="1:11" x14ac:dyDescent="0.25">
      <c r="A15" s="206"/>
      <c r="B15" s="45"/>
      <c r="C15" s="45"/>
      <c r="D15" s="45"/>
      <c r="E15" s="45"/>
      <c r="F15" s="45"/>
      <c r="G15" s="203"/>
      <c r="H15" s="46"/>
    </row>
    <row r="16" spans="1:11" ht="14.45" customHeight="1" x14ac:dyDescent="0.25">
      <c r="A16" s="205"/>
      <c r="B16" s="31"/>
      <c r="C16" s="31"/>
      <c r="D16" s="31"/>
      <c r="E16" s="31"/>
      <c r="F16" s="31"/>
      <c r="G16" s="201"/>
      <c r="H16" s="32" t="s">
        <v>5</v>
      </c>
      <c r="I16" s="25"/>
      <c r="J16" s="25"/>
      <c r="K16" s="25"/>
    </row>
    <row r="17" spans="1:11" x14ac:dyDescent="0.25">
      <c r="A17" s="42" t="s">
        <v>84</v>
      </c>
      <c r="B17" s="34">
        <f>'Children''s Care'!B26</f>
        <v>36846</v>
      </c>
      <c r="C17" s="34">
        <f>'Children''s Care'!C26</f>
        <v>335</v>
      </c>
      <c r="D17" s="34">
        <f>'Children''s Care'!D26</f>
        <v>0</v>
      </c>
      <c r="E17" s="34">
        <f>'Children''s Care'!E26</f>
        <v>-551</v>
      </c>
      <c r="F17" s="34">
        <f>'Children''s Care'!F26</f>
        <v>232</v>
      </c>
      <c r="G17" s="202">
        <f>SUM(B17:F17)</f>
        <v>36862</v>
      </c>
      <c r="H17" s="36"/>
      <c r="I17" s="37"/>
      <c r="J17" s="16"/>
      <c r="K17" s="16"/>
    </row>
    <row r="18" spans="1:11" x14ac:dyDescent="0.25">
      <c r="A18" s="206"/>
      <c r="B18" s="45"/>
      <c r="C18" s="45"/>
      <c r="D18" s="45"/>
      <c r="E18" s="45"/>
      <c r="F18" s="45"/>
      <c r="G18" s="203"/>
      <c r="H18" s="46"/>
    </row>
    <row r="19" spans="1:11" ht="14.45" customHeight="1" x14ac:dyDescent="0.25">
      <c r="A19" s="205"/>
      <c r="B19" s="31"/>
      <c r="C19" s="31"/>
      <c r="D19" s="31"/>
      <c r="E19" s="31"/>
      <c r="F19" s="31"/>
      <c r="G19" s="201"/>
      <c r="H19" s="32" t="s">
        <v>5</v>
      </c>
      <c r="I19" s="25"/>
      <c r="J19" s="25"/>
      <c r="K19" s="25"/>
    </row>
    <row r="20" spans="1:11" x14ac:dyDescent="0.25">
      <c r="A20" s="42" t="s">
        <v>107</v>
      </c>
      <c r="B20" s="34">
        <f>'Ad Soc Care&amp;Health Integration'!B23</f>
        <v>40295</v>
      </c>
      <c r="C20" s="34">
        <f>'Ad Soc Care&amp;Health Integration'!C23</f>
        <v>270</v>
      </c>
      <c r="D20" s="34">
        <f>'Ad Soc Care&amp;Health Integration'!D23</f>
        <v>0</v>
      </c>
      <c r="E20" s="34">
        <f>'Ad Soc Care&amp;Health Integration'!E23</f>
        <v>-175</v>
      </c>
      <c r="F20" s="34">
        <f>'Ad Soc Care&amp;Health Integration'!F23</f>
        <v>598</v>
      </c>
      <c r="G20" s="202">
        <f>SUM(B20:F20)</f>
        <v>40988</v>
      </c>
      <c r="H20" s="36"/>
      <c r="I20" s="37"/>
      <c r="J20" s="16"/>
      <c r="K20" s="16"/>
    </row>
    <row r="21" spans="1:11" x14ac:dyDescent="0.25">
      <c r="A21" s="206"/>
      <c r="B21" s="45"/>
      <c r="C21" s="45"/>
      <c r="D21" s="45"/>
      <c r="E21" s="45"/>
      <c r="F21" s="45"/>
      <c r="G21" s="203"/>
      <c r="H21" s="46"/>
    </row>
    <row r="22" spans="1:11" ht="14.45" customHeight="1" x14ac:dyDescent="0.25">
      <c r="A22" s="205"/>
      <c r="B22" s="31"/>
      <c r="C22" s="31"/>
      <c r="D22" s="31"/>
      <c r="E22" s="31"/>
      <c r="F22" s="31"/>
      <c r="G22" s="201"/>
      <c r="H22" s="32" t="s">
        <v>5</v>
      </c>
      <c r="I22" s="25"/>
      <c r="J22" s="25"/>
      <c r="K22" s="25"/>
    </row>
    <row r="23" spans="1:11" x14ac:dyDescent="0.25">
      <c r="A23" s="42" t="s">
        <v>6</v>
      </c>
      <c r="B23" s="34">
        <f>'Legal &amp; Governance'!B19</f>
        <v>7761</v>
      </c>
      <c r="C23" s="34">
        <f>'Legal &amp; Governance'!C19</f>
        <v>-13</v>
      </c>
      <c r="D23" s="34">
        <f>'Legal &amp; Governance'!D19</f>
        <v>0</v>
      </c>
      <c r="E23" s="34">
        <f>'Legal &amp; Governance'!E19</f>
        <v>81</v>
      </c>
      <c r="F23" s="34">
        <f>'Legal &amp; Governance'!F19</f>
        <v>213</v>
      </c>
      <c r="G23" s="202">
        <f>SUM(B23:F23)</f>
        <v>8042</v>
      </c>
      <c r="H23" s="36"/>
      <c r="I23" s="37"/>
      <c r="J23" s="16"/>
      <c r="K23" s="16"/>
    </row>
    <row r="24" spans="1:11" x14ac:dyDescent="0.25">
      <c r="A24" s="206"/>
      <c r="B24" s="45"/>
      <c r="C24" s="45"/>
      <c r="D24" s="45"/>
      <c r="E24" s="45"/>
      <c r="F24" s="45"/>
      <c r="G24" s="203"/>
      <c r="H24" s="46"/>
    </row>
    <row r="25" spans="1:11" ht="14.45" customHeight="1" x14ac:dyDescent="0.25">
      <c r="A25" s="205"/>
      <c r="B25" s="31"/>
      <c r="C25" s="31"/>
      <c r="D25" s="31"/>
      <c r="E25" s="31"/>
      <c r="F25" s="31"/>
      <c r="G25" s="201"/>
      <c r="H25" s="32" t="s">
        <v>5</v>
      </c>
      <c r="I25" s="25"/>
      <c r="J25" s="25"/>
      <c r="K25" s="25"/>
    </row>
    <row r="26" spans="1:11" x14ac:dyDescent="0.25">
      <c r="A26" s="42" t="s">
        <v>167</v>
      </c>
      <c r="B26" s="34">
        <f>Finance!B25</f>
        <v>1098</v>
      </c>
      <c r="C26" s="34">
        <f>Finance!C25</f>
        <v>-97</v>
      </c>
      <c r="D26" s="34">
        <f>Finance!D25</f>
        <v>0</v>
      </c>
      <c r="E26" s="34">
        <f>Finance!E25</f>
        <v>-361</v>
      </c>
      <c r="F26" s="34">
        <f>Finance!F25</f>
        <v>-320</v>
      </c>
      <c r="G26" s="202">
        <f>SUM(B26:F26)</f>
        <v>320</v>
      </c>
      <c r="H26" s="36"/>
      <c r="I26" s="37"/>
      <c r="J26" s="16"/>
      <c r="K26" s="16"/>
    </row>
    <row r="27" spans="1:11" x14ac:dyDescent="0.25">
      <c r="A27" s="206"/>
      <c r="B27" s="45"/>
      <c r="C27" s="45"/>
      <c r="D27" s="45"/>
      <c r="E27" s="45"/>
      <c r="F27" s="45"/>
      <c r="G27" s="203"/>
      <c r="H27" s="46"/>
    </row>
    <row r="28" spans="1:11" ht="14.45" customHeight="1" x14ac:dyDescent="0.25">
      <c r="A28" s="205"/>
      <c r="B28" s="31"/>
      <c r="C28" s="31"/>
      <c r="D28" s="31"/>
      <c r="E28" s="31"/>
      <c r="F28" s="31"/>
      <c r="G28" s="201"/>
      <c r="H28" s="32" t="s">
        <v>5</v>
      </c>
      <c r="I28" s="25"/>
      <c r="J28" s="25"/>
      <c r="K28" s="25"/>
    </row>
    <row r="29" spans="1:11" x14ac:dyDescent="0.25">
      <c r="A29" s="42" t="s">
        <v>137</v>
      </c>
      <c r="B29" s="34">
        <f>'Central Budgets'!B48</f>
        <v>8277</v>
      </c>
      <c r="C29" s="34">
        <f>'Central Budgets'!C48</f>
        <v>2265</v>
      </c>
      <c r="D29" s="34">
        <f>'Central Budgets'!D48</f>
        <v>87</v>
      </c>
      <c r="E29" s="34">
        <f>'Central Budgets'!E48</f>
        <v>-1101</v>
      </c>
      <c r="F29" s="34">
        <f>'Central Budgets'!F48</f>
        <v>-1439</v>
      </c>
      <c r="G29" s="202">
        <f>SUM(B29:F29)</f>
        <v>8089</v>
      </c>
      <c r="H29" s="36"/>
      <c r="I29" s="37"/>
      <c r="J29" s="16"/>
      <c r="K29" s="16"/>
    </row>
    <row r="30" spans="1:11" x14ac:dyDescent="0.25">
      <c r="A30" s="206"/>
      <c r="B30" s="45"/>
      <c r="C30" s="45"/>
      <c r="D30" s="45"/>
      <c r="E30" s="45"/>
      <c r="F30" s="45"/>
      <c r="G30" s="203"/>
      <c r="H30" s="46"/>
    </row>
    <row r="31" spans="1:11" ht="15" customHeight="1" thickBot="1" x14ac:dyDescent="0.3">
      <c r="A31" s="193" t="s">
        <v>163</v>
      </c>
      <c r="B31" s="191">
        <f>SUM(B4:B30)</f>
        <v>116397</v>
      </c>
      <c r="C31" s="191">
        <f>SUM(C4:C30)</f>
        <v>2508</v>
      </c>
      <c r="D31" s="191">
        <f>SUM(D4:D30)</f>
        <v>1169</v>
      </c>
      <c r="E31" s="191">
        <f>SUM(E4:E30)</f>
        <v>-2321</v>
      </c>
      <c r="F31" s="191">
        <f>SUM(F4:F30)</f>
        <v>-1261</v>
      </c>
      <c r="G31" s="191">
        <f>SUM(G4:G30)</f>
        <v>116492</v>
      </c>
      <c r="H31" s="194"/>
    </row>
  </sheetData>
  <printOptions horizontalCentered="1"/>
  <pageMargins left="0.70866141732283472" right="0.70866141732283472" top="0.70866141732283472" bottom="0.74803149606299213" header="0.31496062992125984" footer="0.31496062992125984"/>
  <pageSetup paperSize="9" scale="55" orientation="landscape" r:id="rId1"/>
  <headerFooter>
    <oddHeader>&amp;C&amp;"Arial,Bold"&amp;UREVENUE BUDGET SUMMARY 2021/22</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7.7109375" defaultRowHeight="14.25" x14ac:dyDescent="0.25"/>
  <cols>
    <col min="1" max="1" width="55.7109375" style="176" customWidth="1"/>
    <col min="2" max="7" width="15.7109375" style="177" customWidth="1"/>
    <col min="8" max="8" width="85.7109375" style="178" customWidth="1"/>
    <col min="9" max="16384" width="7.7109375" style="177"/>
  </cols>
  <sheetData>
    <row r="1" spans="1:8" s="141" customFormat="1" ht="45" x14ac:dyDescent="0.25">
      <c r="A1" s="200" t="s">
        <v>1</v>
      </c>
      <c r="B1" s="139" t="s">
        <v>9</v>
      </c>
      <c r="C1" s="139" t="s">
        <v>2</v>
      </c>
      <c r="D1" s="139" t="s">
        <v>3</v>
      </c>
      <c r="E1" s="139" t="s">
        <v>4</v>
      </c>
      <c r="F1" s="139" t="s">
        <v>14</v>
      </c>
      <c r="G1" s="139" t="s">
        <v>10</v>
      </c>
      <c r="H1" s="140" t="s">
        <v>111</v>
      </c>
    </row>
    <row r="2" spans="1:8" s="145" customFormat="1" ht="15.75" thickBot="1" x14ac:dyDescent="0.3">
      <c r="A2" s="142"/>
      <c r="B2" s="143" t="s">
        <v>0</v>
      </c>
      <c r="C2" s="143" t="s">
        <v>0</v>
      </c>
      <c r="D2" s="143" t="s">
        <v>0</v>
      </c>
      <c r="E2" s="143" t="s">
        <v>0</v>
      </c>
      <c r="F2" s="143" t="s">
        <v>0</v>
      </c>
      <c r="G2" s="143" t="s">
        <v>0</v>
      </c>
      <c r="H2" s="144"/>
    </row>
    <row r="3" spans="1:8" s="149" customFormat="1" ht="15" x14ac:dyDescent="0.25">
      <c r="A3" s="146" t="s">
        <v>112</v>
      </c>
      <c r="B3" s="147">
        <v>-3012</v>
      </c>
      <c r="C3" s="147">
        <v>-295</v>
      </c>
      <c r="D3" s="163">
        <v>428</v>
      </c>
      <c r="E3" s="163">
        <v>-300</v>
      </c>
      <c r="F3" s="163">
        <v>-500</v>
      </c>
      <c r="G3" s="163">
        <f>SUM(B3:F3)</f>
        <v>-3679</v>
      </c>
      <c r="H3" s="148" t="s">
        <v>113</v>
      </c>
    </row>
    <row r="4" spans="1:8" s="149" customFormat="1" x14ac:dyDescent="0.25">
      <c r="A4" s="150"/>
      <c r="B4" s="151"/>
      <c r="C4" s="151"/>
      <c r="D4" s="184"/>
      <c r="E4" s="184"/>
      <c r="F4" s="184"/>
      <c r="G4" s="184"/>
      <c r="H4" s="152" t="s">
        <v>114</v>
      </c>
    </row>
    <row r="5" spans="1:8" s="149" customFormat="1" x14ac:dyDescent="0.25">
      <c r="A5" s="150"/>
      <c r="B5" s="151"/>
      <c r="C5" s="151"/>
      <c r="D5" s="184"/>
      <c r="E5" s="184"/>
      <c r="F5" s="184"/>
      <c r="G5" s="184"/>
      <c r="H5" s="152" t="s">
        <v>140</v>
      </c>
    </row>
    <row r="6" spans="1:8" s="149" customFormat="1" ht="15" x14ac:dyDescent="0.25">
      <c r="A6" s="150"/>
      <c r="B6" s="151"/>
      <c r="C6" s="151"/>
      <c r="D6" s="184"/>
      <c r="E6" s="184"/>
      <c r="F6" s="184"/>
      <c r="G6" s="184"/>
      <c r="H6" s="148" t="s">
        <v>86</v>
      </c>
    </row>
    <row r="7" spans="1:8" s="149" customFormat="1" ht="28.5" x14ac:dyDescent="0.25">
      <c r="A7" s="150"/>
      <c r="B7" s="151"/>
      <c r="C7" s="151"/>
      <c r="D7" s="184"/>
      <c r="E7" s="184"/>
      <c r="F7" s="184"/>
      <c r="G7" s="184"/>
      <c r="H7" s="153" t="s">
        <v>143</v>
      </c>
    </row>
    <row r="8" spans="1:8" s="149" customFormat="1" ht="15" x14ac:dyDescent="0.25">
      <c r="A8" s="150"/>
      <c r="B8" s="151"/>
      <c r="C8" s="151"/>
      <c r="D8" s="184"/>
      <c r="E8" s="184"/>
      <c r="F8" s="184"/>
      <c r="G8" s="184"/>
      <c r="H8" s="154" t="s">
        <v>49</v>
      </c>
    </row>
    <row r="9" spans="1:8" s="149" customFormat="1" x14ac:dyDescent="0.25">
      <c r="A9" s="150"/>
      <c r="B9" s="151"/>
      <c r="C9" s="151"/>
      <c r="D9" s="184"/>
      <c r="E9" s="184"/>
      <c r="F9" s="184"/>
      <c r="G9" s="184"/>
      <c r="H9" s="155" t="s">
        <v>142</v>
      </c>
    </row>
    <row r="10" spans="1:8" s="149" customFormat="1" x14ac:dyDescent="0.25">
      <c r="A10" s="156"/>
      <c r="B10" s="157"/>
      <c r="C10" s="157"/>
      <c r="D10" s="185"/>
      <c r="E10" s="185"/>
      <c r="F10" s="185"/>
      <c r="G10" s="185"/>
      <c r="H10" s="158"/>
    </row>
    <row r="11" spans="1:8" s="149" customFormat="1" ht="15" x14ac:dyDescent="0.25">
      <c r="A11" s="159" t="s">
        <v>115</v>
      </c>
      <c r="B11" s="147">
        <v>1150</v>
      </c>
      <c r="C11" s="147">
        <v>0</v>
      </c>
      <c r="D11" s="163">
        <v>0</v>
      </c>
      <c r="E11" s="163">
        <v>0</v>
      </c>
      <c r="F11" s="163">
        <v>-920</v>
      </c>
      <c r="G11" s="163">
        <f>SUM(B11:F11)</f>
        <v>230</v>
      </c>
      <c r="H11" s="160" t="s">
        <v>49</v>
      </c>
    </row>
    <row r="12" spans="1:8" s="149" customFormat="1" x14ac:dyDescent="0.25">
      <c r="A12" s="161"/>
      <c r="B12" s="151"/>
      <c r="C12" s="151"/>
      <c r="D12" s="184"/>
      <c r="E12" s="184"/>
      <c r="F12" s="184"/>
      <c r="G12" s="184"/>
      <c r="H12" s="155" t="s">
        <v>116</v>
      </c>
    </row>
    <row r="13" spans="1:8" s="149" customFormat="1" x14ac:dyDescent="0.25">
      <c r="A13" s="162"/>
      <c r="B13" s="157"/>
      <c r="C13" s="157"/>
      <c r="D13" s="185"/>
      <c r="E13" s="185"/>
      <c r="F13" s="185"/>
      <c r="G13" s="185"/>
      <c r="H13" s="158"/>
    </row>
    <row r="14" spans="1:8" s="149" customFormat="1" ht="15" x14ac:dyDescent="0.25">
      <c r="A14" s="159" t="s">
        <v>117</v>
      </c>
      <c r="B14" s="147">
        <v>746</v>
      </c>
      <c r="C14" s="147">
        <v>0</v>
      </c>
      <c r="D14" s="163">
        <v>0</v>
      </c>
      <c r="E14" s="163">
        <v>0</v>
      </c>
      <c r="F14" s="163">
        <v>-51</v>
      </c>
      <c r="G14" s="163">
        <f>SUM(B14:F14)</f>
        <v>695</v>
      </c>
      <c r="H14" s="160" t="s">
        <v>49</v>
      </c>
    </row>
    <row r="15" spans="1:8" s="149" customFormat="1" x14ac:dyDescent="0.25">
      <c r="A15" s="161"/>
      <c r="B15" s="151"/>
      <c r="C15" s="151"/>
      <c r="D15" s="184"/>
      <c r="E15" s="184"/>
      <c r="F15" s="184"/>
      <c r="G15" s="184"/>
      <c r="H15" s="155" t="s">
        <v>118</v>
      </c>
    </row>
    <row r="16" spans="1:8" s="149" customFormat="1" x14ac:dyDescent="0.25">
      <c r="A16" s="162"/>
      <c r="B16" s="157"/>
      <c r="C16" s="157"/>
      <c r="D16" s="185"/>
      <c r="E16" s="185"/>
      <c r="F16" s="185"/>
      <c r="G16" s="185"/>
      <c r="H16" s="158"/>
    </row>
    <row r="17" spans="1:8" s="149" customFormat="1" ht="15" x14ac:dyDescent="0.25">
      <c r="A17" s="159" t="s">
        <v>119</v>
      </c>
      <c r="B17" s="147">
        <v>10154</v>
      </c>
      <c r="C17" s="147">
        <v>0</v>
      </c>
      <c r="D17" s="163">
        <v>0</v>
      </c>
      <c r="E17" s="163">
        <v>-700</v>
      </c>
      <c r="F17" s="163">
        <v>64</v>
      </c>
      <c r="G17" s="163">
        <f>SUM(B17:F17)</f>
        <v>9518</v>
      </c>
      <c r="H17" s="148" t="s">
        <v>86</v>
      </c>
    </row>
    <row r="18" spans="1:8" s="149" customFormat="1" ht="28.5" x14ac:dyDescent="0.25">
      <c r="A18" s="161"/>
      <c r="B18" s="151"/>
      <c r="C18" s="151"/>
      <c r="D18" s="184"/>
      <c r="E18" s="184"/>
      <c r="F18" s="184"/>
      <c r="G18" s="186"/>
      <c r="H18" s="153" t="s">
        <v>144</v>
      </c>
    </row>
    <row r="19" spans="1:8" s="149" customFormat="1" ht="15" x14ac:dyDescent="0.25">
      <c r="A19" s="161"/>
      <c r="B19" s="151"/>
      <c r="C19" s="151"/>
      <c r="D19" s="184"/>
      <c r="E19" s="184"/>
      <c r="F19" s="184"/>
      <c r="G19" s="186"/>
      <c r="H19" s="154" t="s">
        <v>49</v>
      </c>
    </row>
    <row r="20" spans="1:8" s="149" customFormat="1" x14ac:dyDescent="0.25">
      <c r="A20" s="161"/>
      <c r="B20" s="151"/>
      <c r="C20" s="151"/>
      <c r="D20" s="184"/>
      <c r="E20" s="184"/>
      <c r="F20" s="184"/>
      <c r="G20" s="186"/>
      <c r="H20" s="153" t="s">
        <v>120</v>
      </c>
    </row>
    <row r="21" spans="1:8" s="149" customFormat="1" x14ac:dyDescent="0.25">
      <c r="A21" s="161"/>
      <c r="B21" s="151"/>
      <c r="C21" s="151"/>
      <c r="D21" s="184"/>
      <c r="E21" s="184"/>
      <c r="F21" s="184"/>
      <c r="G21" s="186"/>
      <c r="H21" s="153" t="s">
        <v>121</v>
      </c>
    </row>
    <row r="22" spans="1:8" s="149" customFormat="1" x14ac:dyDescent="0.25">
      <c r="A22" s="161"/>
      <c r="B22" s="151"/>
      <c r="C22" s="151"/>
      <c r="D22" s="184"/>
      <c r="E22" s="184"/>
      <c r="F22" s="184"/>
      <c r="G22" s="186"/>
      <c r="H22" s="153" t="s">
        <v>122</v>
      </c>
    </row>
    <row r="23" spans="1:8" s="149" customFormat="1" x14ac:dyDescent="0.25">
      <c r="A23" s="161"/>
      <c r="B23" s="151"/>
      <c r="C23" s="151"/>
      <c r="D23" s="184"/>
      <c r="E23" s="184"/>
      <c r="F23" s="184"/>
      <c r="G23" s="184"/>
      <c r="H23" s="153"/>
    </row>
    <row r="24" spans="1:8" s="149" customFormat="1" ht="15" customHeight="1" x14ac:dyDescent="0.25">
      <c r="A24" s="159" t="s">
        <v>123</v>
      </c>
      <c r="B24" s="147">
        <v>1366</v>
      </c>
      <c r="C24" s="147">
        <v>0</v>
      </c>
      <c r="D24" s="163">
        <v>-100</v>
      </c>
      <c r="E24" s="163">
        <v>0</v>
      </c>
      <c r="F24" s="163">
        <v>0</v>
      </c>
      <c r="G24" s="163">
        <f>SUM(B24:F24)</f>
        <v>1266</v>
      </c>
      <c r="H24" s="160" t="s">
        <v>113</v>
      </c>
    </row>
    <row r="25" spans="1:8" s="149" customFormat="1" x14ac:dyDescent="0.25">
      <c r="A25" s="161"/>
      <c r="B25" s="151"/>
      <c r="C25" s="151"/>
      <c r="D25" s="184"/>
      <c r="E25" s="184"/>
      <c r="F25" s="184"/>
      <c r="G25" s="184"/>
      <c r="H25" s="153" t="s">
        <v>139</v>
      </c>
    </row>
    <row r="26" spans="1:8" s="149" customFormat="1" x14ac:dyDescent="0.25">
      <c r="A26" s="161"/>
      <c r="B26" s="151"/>
      <c r="C26" s="151"/>
      <c r="D26" s="184"/>
      <c r="E26" s="184"/>
      <c r="F26" s="184"/>
      <c r="G26" s="184"/>
      <c r="H26" s="155"/>
    </row>
    <row r="27" spans="1:8" s="149" customFormat="1" ht="15" customHeight="1" x14ac:dyDescent="0.25">
      <c r="A27" s="159" t="s">
        <v>124</v>
      </c>
      <c r="B27" s="147">
        <v>2109</v>
      </c>
      <c r="C27" s="147">
        <v>2560</v>
      </c>
      <c r="D27" s="163">
        <v>44</v>
      </c>
      <c r="E27" s="163">
        <v>0</v>
      </c>
      <c r="F27" s="163">
        <v>3203</v>
      </c>
      <c r="G27" s="163">
        <f>SUM(B27:F27)</f>
        <v>7916</v>
      </c>
      <c r="H27" s="160" t="s">
        <v>113</v>
      </c>
    </row>
    <row r="28" spans="1:8" s="149" customFormat="1" ht="29.25" customHeight="1" x14ac:dyDescent="0.25">
      <c r="A28" s="161"/>
      <c r="B28" s="151"/>
      <c r="C28" s="151"/>
      <c r="D28" s="184"/>
      <c r="E28" s="184"/>
      <c r="F28" s="184"/>
      <c r="G28" s="184"/>
      <c r="H28" s="153" t="s">
        <v>141</v>
      </c>
    </row>
    <row r="29" spans="1:8" s="149" customFormat="1" ht="15" customHeight="1" x14ac:dyDescent="0.25">
      <c r="A29" s="161"/>
      <c r="B29" s="151"/>
      <c r="C29" s="151"/>
      <c r="D29" s="184"/>
      <c r="E29" s="184"/>
      <c r="F29" s="184"/>
      <c r="G29" s="184"/>
      <c r="H29" s="155" t="s">
        <v>125</v>
      </c>
    </row>
    <row r="30" spans="1:8" s="149" customFormat="1" ht="15" customHeight="1" x14ac:dyDescent="0.25">
      <c r="A30" s="161"/>
      <c r="B30" s="151"/>
      <c r="C30" s="151"/>
      <c r="D30" s="184"/>
      <c r="E30" s="184"/>
      <c r="F30" s="184"/>
      <c r="G30" s="184"/>
      <c r="H30" s="154" t="s">
        <v>49</v>
      </c>
    </row>
    <row r="31" spans="1:8" s="149" customFormat="1" ht="15" customHeight="1" x14ac:dyDescent="0.25">
      <c r="A31" s="161"/>
      <c r="B31" s="151"/>
      <c r="C31" s="151"/>
      <c r="D31" s="184"/>
      <c r="E31" s="184"/>
      <c r="F31" s="184"/>
      <c r="G31" s="184"/>
      <c r="H31" s="153" t="s">
        <v>126</v>
      </c>
    </row>
    <row r="32" spans="1:8" s="149" customFormat="1" ht="15" customHeight="1" x14ac:dyDescent="0.25">
      <c r="A32" s="161"/>
      <c r="B32" s="151"/>
      <c r="C32" s="151"/>
      <c r="D32" s="184"/>
      <c r="E32" s="184"/>
      <c r="F32" s="184"/>
      <c r="G32" s="184"/>
      <c r="H32" s="153" t="s">
        <v>127</v>
      </c>
    </row>
    <row r="33" spans="1:10" s="149" customFormat="1" ht="15" customHeight="1" x14ac:dyDescent="0.25">
      <c r="A33" s="161"/>
      <c r="B33" s="151"/>
      <c r="C33" s="151"/>
      <c r="D33" s="184"/>
      <c r="E33" s="184"/>
      <c r="F33" s="184"/>
      <c r="G33" s="184"/>
      <c r="H33" s="155" t="s">
        <v>128</v>
      </c>
    </row>
    <row r="34" spans="1:10" s="149" customFormat="1" ht="15" customHeight="1" x14ac:dyDescent="0.25">
      <c r="A34" s="161"/>
      <c r="B34" s="151"/>
      <c r="C34" s="151"/>
      <c r="D34" s="184"/>
      <c r="E34" s="184"/>
      <c r="F34" s="184"/>
      <c r="G34" s="184"/>
      <c r="H34" s="155"/>
    </row>
    <row r="35" spans="1:10" s="149" customFormat="1" ht="15" x14ac:dyDescent="0.25">
      <c r="A35" s="159" t="s">
        <v>129</v>
      </c>
      <c r="B35" s="147">
        <v>-4337</v>
      </c>
      <c r="C35" s="147">
        <v>0</v>
      </c>
      <c r="D35" s="163">
        <v>0</v>
      </c>
      <c r="E35" s="163">
        <v>0</v>
      </c>
      <c r="F35" s="163">
        <v>-2002</v>
      </c>
      <c r="G35" s="163">
        <f>SUM(B35:F35)</f>
        <v>-6339</v>
      </c>
      <c r="H35" s="160" t="s">
        <v>49</v>
      </c>
    </row>
    <row r="36" spans="1:10" s="149" customFormat="1" x14ac:dyDescent="0.25">
      <c r="A36" s="161"/>
      <c r="B36" s="151"/>
      <c r="C36" s="151"/>
      <c r="D36" s="184"/>
      <c r="E36" s="184"/>
      <c r="F36" s="184"/>
      <c r="G36" s="184"/>
      <c r="H36" s="155" t="s">
        <v>130</v>
      </c>
    </row>
    <row r="37" spans="1:10" s="149" customFormat="1" x14ac:dyDescent="0.25">
      <c r="A37" s="161"/>
      <c r="B37" s="151"/>
      <c r="C37" s="151"/>
      <c r="D37" s="184"/>
      <c r="E37" s="184"/>
      <c r="F37" s="184"/>
      <c r="G37" s="184"/>
      <c r="H37" s="152" t="s">
        <v>131</v>
      </c>
    </row>
    <row r="38" spans="1:10" s="149" customFormat="1" x14ac:dyDescent="0.25">
      <c r="A38" s="162"/>
      <c r="B38" s="157"/>
      <c r="C38" s="157"/>
      <c r="D38" s="185"/>
      <c r="E38" s="185"/>
      <c r="F38" s="185"/>
      <c r="G38" s="185"/>
      <c r="H38" s="158"/>
    </row>
    <row r="39" spans="1:10" s="149" customFormat="1" ht="15" customHeight="1" x14ac:dyDescent="0.25">
      <c r="A39" s="161" t="s">
        <v>132</v>
      </c>
      <c r="B39" s="151">
        <v>0</v>
      </c>
      <c r="C39" s="151">
        <v>0</v>
      </c>
      <c r="D39" s="184">
        <v>-285</v>
      </c>
      <c r="E39" s="184">
        <v>0</v>
      </c>
      <c r="F39" s="184">
        <v>0</v>
      </c>
      <c r="G39" s="163">
        <f>SUM(B39:F39)</f>
        <v>-285</v>
      </c>
      <c r="H39" s="165" t="s">
        <v>113</v>
      </c>
    </row>
    <row r="40" spans="1:10" s="149" customFormat="1" ht="15" customHeight="1" x14ac:dyDescent="0.25">
      <c r="A40" s="161"/>
      <c r="B40" s="151"/>
      <c r="C40" s="151"/>
      <c r="D40" s="184"/>
      <c r="E40" s="184"/>
      <c r="F40" s="184"/>
      <c r="G40" s="184"/>
      <c r="H40" s="155" t="s">
        <v>133</v>
      </c>
    </row>
    <row r="41" spans="1:10" s="149" customFormat="1" ht="15" customHeight="1" x14ac:dyDescent="0.25">
      <c r="A41" s="162"/>
      <c r="B41" s="157"/>
      <c r="C41" s="157"/>
      <c r="D41" s="185"/>
      <c r="E41" s="185"/>
      <c r="F41" s="185"/>
      <c r="G41" s="185"/>
      <c r="H41" s="166"/>
    </row>
    <row r="42" spans="1:10" s="149" customFormat="1" ht="15" customHeight="1" x14ac:dyDescent="0.25">
      <c r="A42" s="161" t="s">
        <v>134</v>
      </c>
      <c r="B42" s="151">
        <v>0</v>
      </c>
      <c r="C42" s="151">
        <v>0</v>
      </c>
      <c r="D42" s="184">
        <v>0</v>
      </c>
      <c r="E42" s="184">
        <v>0</v>
      </c>
      <c r="F42" s="184">
        <v>-1233</v>
      </c>
      <c r="G42" s="163">
        <f>SUM(B42:F42)</f>
        <v>-1233</v>
      </c>
      <c r="H42" s="165" t="s">
        <v>49</v>
      </c>
    </row>
    <row r="43" spans="1:10" s="149" customFormat="1" ht="15" customHeight="1" x14ac:dyDescent="0.25">
      <c r="A43" s="161"/>
      <c r="B43" s="151"/>
      <c r="C43" s="151"/>
      <c r="D43" s="184"/>
      <c r="E43" s="184"/>
      <c r="F43" s="184"/>
      <c r="G43" s="184"/>
      <c r="H43" s="155" t="s">
        <v>135</v>
      </c>
    </row>
    <row r="44" spans="1:10" s="149" customFormat="1" ht="15" customHeight="1" x14ac:dyDescent="0.25">
      <c r="A44" s="162"/>
      <c r="B44" s="157"/>
      <c r="C44" s="157"/>
      <c r="D44" s="185"/>
      <c r="E44" s="185"/>
      <c r="F44" s="185"/>
      <c r="G44" s="185"/>
      <c r="H44" s="166"/>
    </row>
    <row r="45" spans="1:10" s="149" customFormat="1" ht="15" customHeight="1" x14ac:dyDescent="0.25">
      <c r="A45" s="161" t="s">
        <v>136</v>
      </c>
      <c r="B45" s="151">
        <v>101</v>
      </c>
      <c r="C45" s="151">
        <v>0</v>
      </c>
      <c r="D45" s="184">
        <v>0</v>
      </c>
      <c r="E45" s="184">
        <v>-101</v>
      </c>
      <c r="F45" s="184">
        <v>0</v>
      </c>
      <c r="G45" s="163">
        <f>SUM(B45:F45)</f>
        <v>0</v>
      </c>
      <c r="H45" s="165" t="s">
        <v>86</v>
      </c>
    </row>
    <row r="46" spans="1:10" s="149" customFormat="1" ht="30" customHeight="1" x14ac:dyDescent="0.25">
      <c r="A46" s="161"/>
      <c r="B46" s="151"/>
      <c r="C46" s="151"/>
      <c r="D46" s="184"/>
      <c r="E46" s="184"/>
      <c r="F46" s="184"/>
      <c r="G46" s="184"/>
      <c r="H46" s="155" t="s">
        <v>145</v>
      </c>
    </row>
    <row r="47" spans="1:10" s="149" customFormat="1" ht="15" customHeight="1" thickBot="1" x14ac:dyDescent="0.3">
      <c r="A47" s="161"/>
      <c r="B47" s="151"/>
      <c r="C47" s="151"/>
      <c r="D47" s="184"/>
      <c r="E47" s="184"/>
      <c r="F47" s="184"/>
      <c r="G47" s="184"/>
      <c r="H47" s="155"/>
    </row>
    <row r="48" spans="1:10" s="149" customFormat="1" ht="15.75" thickBot="1" x14ac:dyDescent="0.3">
      <c r="A48" s="167"/>
      <c r="B48" s="168">
        <f>SUM(B3,B11,B14,B17,B24,B27,B35,B39,B42,B45)</f>
        <v>8277</v>
      </c>
      <c r="C48" s="168">
        <f t="shared" ref="C48:G48" si="0">SUM(C3,C11,C14,C17,C24,C27,C35,C39,C42,C45)</f>
        <v>2265</v>
      </c>
      <c r="D48" s="168">
        <f t="shared" si="0"/>
        <v>87</v>
      </c>
      <c r="E48" s="168">
        <f t="shared" si="0"/>
        <v>-1101</v>
      </c>
      <c r="F48" s="168">
        <f t="shared" si="0"/>
        <v>-1439</v>
      </c>
      <c r="G48" s="168">
        <f t="shared" si="0"/>
        <v>8089</v>
      </c>
      <c r="H48" s="169"/>
      <c r="I48" s="170"/>
      <c r="J48" s="170"/>
    </row>
    <row r="49" spans="1:9" s="149" customFormat="1" x14ac:dyDescent="0.25">
      <c r="A49" s="179"/>
      <c r="B49" s="180"/>
      <c r="C49" s="180"/>
      <c r="D49" s="180"/>
      <c r="E49" s="180"/>
      <c r="F49" s="179"/>
      <c r="G49" s="181"/>
      <c r="H49" s="179"/>
    </row>
    <row r="50" spans="1:9" s="149" customFormat="1" x14ac:dyDescent="0.25">
      <c r="A50" s="179"/>
      <c r="B50" s="180"/>
      <c r="C50" s="180"/>
      <c r="D50" s="180"/>
      <c r="E50" s="180"/>
      <c r="F50" s="179"/>
      <c r="G50" s="181"/>
      <c r="H50" s="179"/>
    </row>
    <row r="51" spans="1:9" s="176" customFormat="1" ht="24.75" customHeight="1" x14ac:dyDescent="0.25">
      <c r="A51" s="182" t="s">
        <v>138</v>
      </c>
      <c r="B51" s="182"/>
      <c r="C51" s="182"/>
      <c r="D51" s="182"/>
      <c r="E51" s="182"/>
      <c r="F51" s="182"/>
      <c r="G51" s="182"/>
      <c r="H51" s="182"/>
      <c r="I51" s="171"/>
    </row>
    <row r="52" spans="1:9" s="176" customFormat="1" x14ac:dyDescent="0.25">
      <c r="A52" s="183"/>
      <c r="B52" s="183"/>
      <c r="C52" s="183"/>
      <c r="D52" s="183"/>
      <c r="E52" s="183"/>
      <c r="F52" s="183"/>
      <c r="G52" s="183"/>
      <c r="H52" s="183"/>
      <c r="I52" s="171"/>
    </row>
  </sheetData>
  <mergeCells count="1">
    <mergeCell ref="A51:H51"/>
  </mergeCells>
  <printOptions horizontalCentered="1"/>
  <pageMargins left="0.11811023622047245" right="0.11811023622047245" top="0.55118110236220474" bottom="0.55118110236220474" header="0.11811023622047245" footer="0.11811023622047245"/>
  <pageSetup paperSize="9" scale="57" orientation="landscape" r:id="rId1"/>
  <headerFooter>
    <oddHeader>&amp;C&amp;"Arial,Bold"&amp;UCENTRAL BUDGETS
REVENUE BUDGET SUMMARY 2021/22</oddHeader>
    <oddFooter>&amp;L&amp;F
&amp;A&amp;CPage &amp;P of &amp;N&amp;R&amp;D</oddFooter>
    <firstHeader>&amp;C&amp;11&amp;UCENTRAL BUDGETS - 2021/22 STRATEGIC BUDGET BOOK</firstHeader>
  </headerFooter>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Normal="100" workbookViewId="0"/>
  </sheetViews>
  <sheetFormatPr defaultColWidth="9.140625" defaultRowHeight="14.25" x14ac:dyDescent="0.25"/>
  <cols>
    <col min="1" max="1" width="55.7109375" style="1" customWidth="1"/>
    <col min="2" max="7" width="15.7109375" style="16" customWidth="1"/>
    <col min="8" max="8" width="85.7109375" style="1" customWidth="1"/>
    <col min="9" max="16384" width="9.140625" style="1"/>
  </cols>
  <sheetData>
    <row r="1" spans="1:11" s="4" customFormat="1" ht="66" customHeight="1" x14ac:dyDescent="0.25">
      <c r="A1" s="2" t="s">
        <v>1</v>
      </c>
      <c r="B1" s="3" t="s">
        <v>21</v>
      </c>
      <c r="C1" s="3" t="s">
        <v>2</v>
      </c>
      <c r="D1" s="3" t="s">
        <v>3</v>
      </c>
      <c r="E1" s="3" t="s">
        <v>4</v>
      </c>
      <c r="F1" s="3" t="s">
        <v>14</v>
      </c>
      <c r="G1" s="3" t="s">
        <v>22</v>
      </c>
      <c r="H1" s="140" t="s">
        <v>111</v>
      </c>
      <c r="I1" s="25"/>
      <c r="J1" s="26"/>
      <c r="K1" s="26"/>
    </row>
    <row r="2" spans="1:11" s="4" customFormat="1" ht="18" customHeight="1" x14ac:dyDescent="0.25">
      <c r="A2" s="5"/>
      <c r="B2" s="6"/>
      <c r="C2" s="6"/>
      <c r="D2" s="6"/>
      <c r="E2" s="6"/>
      <c r="F2" s="27"/>
      <c r="G2" s="6"/>
      <c r="H2" s="28"/>
      <c r="I2" s="25"/>
      <c r="J2" s="26"/>
      <c r="K2" s="26"/>
    </row>
    <row r="3" spans="1:11" s="4" customFormat="1" ht="18" customHeight="1" thickBot="1" x14ac:dyDescent="0.3">
      <c r="A3" s="8"/>
      <c r="B3" s="9" t="s">
        <v>0</v>
      </c>
      <c r="C3" s="9" t="s">
        <v>0</v>
      </c>
      <c r="D3" s="9" t="s">
        <v>0</v>
      </c>
      <c r="E3" s="9" t="s">
        <v>0</v>
      </c>
      <c r="F3" s="9" t="s">
        <v>0</v>
      </c>
      <c r="G3" s="9" t="s">
        <v>0</v>
      </c>
      <c r="H3" s="29"/>
      <c r="I3" s="26"/>
      <c r="J3" s="26"/>
      <c r="K3" s="26"/>
    </row>
    <row r="4" spans="1:11" ht="14.45" customHeight="1" x14ac:dyDescent="0.25">
      <c r="A4" s="30"/>
      <c r="B4" s="31"/>
      <c r="C4" s="31"/>
      <c r="D4" s="31"/>
      <c r="E4" s="31"/>
      <c r="F4" s="31"/>
      <c r="G4" s="31"/>
      <c r="H4" s="32" t="s">
        <v>5</v>
      </c>
      <c r="I4" s="25"/>
      <c r="J4" s="25"/>
      <c r="K4" s="25"/>
    </row>
    <row r="5" spans="1:11" ht="15" x14ac:dyDescent="0.25">
      <c r="A5" s="33" t="s">
        <v>62</v>
      </c>
      <c r="B5" s="34">
        <v>48</v>
      </c>
      <c r="C5" s="34"/>
      <c r="D5" s="34"/>
      <c r="E5" s="34">
        <v>90</v>
      </c>
      <c r="F5" s="34"/>
      <c r="G5" s="35">
        <f>SUM(B5:F5)</f>
        <v>138</v>
      </c>
      <c r="H5" s="36" t="s">
        <v>23</v>
      </c>
      <c r="I5" s="37"/>
      <c r="J5" s="16"/>
      <c r="K5" s="16"/>
    </row>
    <row r="6" spans="1:11" x14ac:dyDescent="0.25">
      <c r="A6" s="33"/>
      <c r="B6" s="34"/>
      <c r="C6" s="34"/>
      <c r="D6" s="34"/>
      <c r="E6" s="34"/>
      <c r="F6" s="34"/>
      <c r="G6" s="35"/>
      <c r="H6" s="38" t="s">
        <v>64</v>
      </c>
      <c r="I6" s="25"/>
    </row>
    <row r="7" spans="1:11" x14ac:dyDescent="0.25">
      <c r="A7" s="44"/>
      <c r="B7" s="45"/>
      <c r="C7" s="45"/>
      <c r="D7" s="45"/>
      <c r="E7" s="45"/>
      <c r="F7" s="45"/>
      <c r="G7" s="45"/>
      <c r="H7" s="46"/>
    </row>
    <row r="8" spans="1:11" x14ac:dyDescent="0.25">
      <c r="A8" s="33"/>
      <c r="B8" s="34"/>
      <c r="C8" s="34"/>
      <c r="D8" s="34"/>
      <c r="E8" s="34"/>
      <c r="F8" s="34"/>
      <c r="G8" s="34"/>
      <c r="H8" s="39"/>
    </row>
    <row r="9" spans="1:11" ht="15" x14ac:dyDescent="0.25">
      <c r="A9" s="33" t="s">
        <v>24</v>
      </c>
      <c r="B9" s="34">
        <v>3061</v>
      </c>
      <c r="C9" s="34">
        <v>-6</v>
      </c>
      <c r="D9" s="34"/>
      <c r="E9" s="34">
        <f>-80-107</f>
        <v>-187</v>
      </c>
      <c r="F9" s="34">
        <v>-396</v>
      </c>
      <c r="G9" s="35">
        <f>SUM(B9:F9)</f>
        <v>2472</v>
      </c>
      <c r="H9" s="36" t="s">
        <v>23</v>
      </c>
    </row>
    <row r="10" spans="1:11" ht="57" x14ac:dyDescent="0.25">
      <c r="A10" s="33"/>
      <c r="B10" s="35"/>
      <c r="C10" s="35"/>
      <c r="D10" s="35"/>
      <c r="E10" s="35"/>
      <c r="F10" s="35"/>
      <c r="G10" s="35"/>
      <c r="H10" s="39" t="s">
        <v>39</v>
      </c>
    </row>
    <row r="11" spans="1:11" x14ac:dyDescent="0.25">
      <c r="A11" s="33"/>
      <c r="B11" s="35"/>
      <c r="C11" s="35"/>
      <c r="D11" s="35"/>
      <c r="E11" s="35"/>
      <c r="F11" s="35"/>
      <c r="G11" s="35"/>
      <c r="H11" s="39"/>
    </row>
    <row r="12" spans="1:11" ht="15" x14ac:dyDescent="0.25">
      <c r="A12" s="33"/>
      <c r="B12" s="35"/>
      <c r="C12" s="35"/>
      <c r="D12" s="35"/>
      <c r="E12" s="35"/>
      <c r="F12" s="35"/>
      <c r="G12" s="35"/>
      <c r="H12" s="36" t="s">
        <v>25</v>
      </c>
    </row>
    <row r="13" spans="1:11" x14ac:dyDescent="0.25">
      <c r="A13" s="33"/>
      <c r="B13" s="35"/>
      <c r="C13" s="35"/>
      <c r="D13" s="35"/>
      <c r="E13" s="35"/>
      <c r="F13" s="35"/>
      <c r="G13" s="35"/>
      <c r="H13" s="40" t="s">
        <v>26</v>
      </c>
    </row>
    <row r="14" spans="1:11" x14ac:dyDescent="0.25">
      <c r="A14" s="44"/>
      <c r="B14" s="47"/>
      <c r="C14" s="47"/>
      <c r="D14" s="47"/>
      <c r="E14" s="47"/>
      <c r="F14" s="47"/>
      <c r="G14" s="47"/>
      <c r="H14" s="48"/>
    </row>
    <row r="15" spans="1:11" x14ac:dyDescent="0.25">
      <c r="A15" s="33"/>
      <c r="B15" s="35"/>
      <c r="C15" s="35"/>
      <c r="D15" s="35"/>
      <c r="E15" s="35"/>
      <c r="F15" s="35"/>
      <c r="G15" s="35"/>
      <c r="H15" s="40"/>
    </row>
    <row r="16" spans="1:11" ht="15" x14ac:dyDescent="0.25">
      <c r="A16" s="33" t="s">
        <v>27</v>
      </c>
      <c r="B16" s="34">
        <v>-1642</v>
      </c>
      <c r="C16" s="34">
        <v>-4</v>
      </c>
      <c r="D16" s="34">
        <v>1082</v>
      </c>
      <c r="E16" s="34">
        <v>-48</v>
      </c>
      <c r="F16" s="34"/>
      <c r="G16" s="35">
        <f>SUM(B16:F16)</f>
        <v>-612</v>
      </c>
      <c r="H16" s="32" t="s">
        <v>28</v>
      </c>
      <c r="I16" s="37"/>
      <c r="J16" s="16"/>
      <c r="K16" s="16"/>
    </row>
    <row r="17" spans="1:11" x14ac:dyDescent="0.25">
      <c r="A17" s="33"/>
      <c r="B17" s="35"/>
      <c r="C17" s="35"/>
      <c r="D17" s="35"/>
      <c r="E17" s="35"/>
      <c r="F17" s="35"/>
      <c r="G17" s="35"/>
      <c r="H17" s="38" t="s">
        <v>37</v>
      </c>
    </row>
    <row r="18" spans="1:11" x14ac:dyDescent="0.25">
      <c r="A18" s="33"/>
      <c r="B18" s="35"/>
      <c r="C18" s="35"/>
      <c r="D18" s="35"/>
      <c r="E18" s="35"/>
      <c r="F18" s="35"/>
      <c r="G18" s="35"/>
      <c r="H18" s="40"/>
    </row>
    <row r="19" spans="1:11" ht="15" x14ac:dyDescent="0.25">
      <c r="A19" s="33"/>
      <c r="B19" s="35"/>
      <c r="C19" s="35"/>
      <c r="D19" s="35"/>
      <c r="E19" s="41"/>
      <c r="F19" s="35"/>
      <c r="G19" s="35"/>
      <c r="H19" s="36" t="s">
        <v>23</v>
      </c>
    </row>
    <row r="20" spans="1:11" x14ac:dyDescent="0.25">
      <c r="A20" s="33"/>
      <c r="B20" s="35"/>
      <c r="C20" s="35"/>
      <c r="D20" s="35"/>
      <c r="E20" s="41"/>
      <c r="F20" s="35"/>
      <c r="G20" s="35"/>
      <c r="H20" s="40" t="s">
        <v>35</v>
      </c>
    </row>
    <row r="21" spans="1:11" x14ac:dyDescent="0.25">
      <c r="A21" s="44"/>
      <c r="B21" s="47"/>
      <c r="C21" s="47"/>
      <c r="D21" s="47"/>
      <c r="E21" s="49"/>
      <c r="F21" s="47"/>
      <c r="G21" s="47"/>
      <c r="H21" s="48"/>
    </row>
    <row r="22" spans="1:11" x14ac:dyDescent="0.25">
      <c r="A22" s="33"/>
      <c r="B22" s="35"/>
      <c r="C22" s="35"/>
      <c r="D22" s="35"/>
      <c r="E22" s="41"/>
      <c r="F22" s="35"/>
      <c r="G22" s="35"/>
      <c r="H22" s="40"/>
    </row>
    <row r="23" spans="1:11" ht="15" x14ac:dyDescent="0.25">
      <c r="A23" s="33" t="s">
        <v>29</v>
      </c>
      <c r="B23" s="34">
        <v>241</v>
      </c>
      <c r="C23" s="34">
        <v>-8</v>
      </c>
      <c r="D23" s="34"/>
      <c r="E23" s="34">
        <v>-40</v>
      </c>
      <c r="F23" s="34"/>
      <c r="G23" s="35">
        <f>SUM(B23:F23)</f>
        <v>193</v>
      </c>
      <c r="H23" s="36" t="s">
        <v>23</v>
      </c>
      <c r="I23" s="16"/>
      <c r="J23" s="16"/>
    </row>
    <row r="24" spans="1:11" x14ac:dyDescent="0.25">
      <c r="A24" s="33"/>
      <c r="B24" s="35"/>
      <c r="C24" s="35"/>
      <c r="D24" s="35"/>
      <c r="E24" s="35"/>
      <c r="F24" s="35"/>
      <c r="G24" s="35"/>
      <c r="H24" s="40" t="s">
        <v>36</v>
      </c>
    </row>
    <row r="25" spans="1:11" x14ac:dyDescent="0.25">
      <c r="A25" s="44"/>
      <c r="B25" s="47"/>
      <c r="C25" s="47"/>
      <c r="D25" s="47"/>
      <c r="E25" s="49"/>
      <c r="F25" s="47"/>
      <c r="G25" s="47"/>
      <c r="H25" s="48"/>
    </row>
    <row r="26" spans="1:11" x14ac:dyDescent="0.25">
      <c r="A26" s="33"/>
      <c r="B26" s="35"/>
      <c r="C26" s="35"/>
      <c r="D26" s="35"/>
      <c r="E26" s="41"/>
      <c r="F26" s="35"/>
      <c r="G26" s="35"/>
      <c r="H26" s="40"/>
    </row>
    <row r="27" spans="1:11" ht="15" x14ac:dyDescent="0.25">
      <c r="A27" s="33" t="s">
        <v>30</v>
      </c>
      <c r="B27" s="34">
        <v>1508</v>
      </c>
      <c r="C27" s="34">
        <v>-63</v>
      </c>
      <c r="D27" s="34"/>
      <c r="E27" s="41">
        <f>-37-42-10-29-28-28</f>
        <v>-174</v>
      </c>
      <c r="F27" s="34">
        <v>-287</v>
      </c>
      <c r="G27" s="35">
        <f>SUM(B27:F27)</f>
        <v>984</v>
      </c>
      <c r="H27" s="36" t="s">
        <v>23</v>
      </c>
      <c r="I27" s="37"/>
      <c r="J27" s="16"/>
      <c r="K27" s="16"/>
    </row>
    <row r="28" spans="1:11" ht="71.25" x14ac:dyDescent="0.25">
      <c r="A28" s="33"/>
      <c r="B28" s="34"/>
      <c r="C28" s="34"/>
      <c r="D28" s="34"/>
      <c r="E28" s="34"/>
      <c r="F28" s="34"/>
      <c r="G28" s="34"/>
      <c r="H28" s="38" t="s">
        <v>65</v>
      </c>
    </row>
    <row r="29" spans="1:11" ht="15" x14ac:dyDescent="0.25">
      <c r="A29" s="42"/>
      <c r="B29" s="34"/>
      <c r="C29" s="34"/>
      <c r="D29" s="34"/>
      <c r="E29" s="34"/>
      <c r="F29" s="34"/>
      <c r="G29" s="34"/>
      <c r="H29" s="38"/>
    </row>
    <row r="30" spans="1:11" ht="15" x14ac:dyDescent="0.25">
      <c r="A30" s="42"/>
      <c r="B30" s="34"/>
      <c r="C30" s="34"/>
      <c r="D30" s="34"/>
      <c r="E30" s="34"/>
      <c r="F30" s="34"/>
      <c r="G30" s="34"/>
      <c r="H30" s="36" t="s">
        <v>25</v>
      </c>
    </row>
    <row r="31" spans="1:11" ht="28.5" x14ac:dyDescent="0.25">
      <c r="A31" s="42"/>
      <c r="B31" s="34"/>
      <c r="C31" s="34"/>
      <c r="D31" s="34"/>
      <c r="E31" s="34"/>
      <c r="F31" s="34"/>
      <c r="G31" s="34"/>
      <c r="H31" s="38" t="s">
        <v>31</v>
      </c>
    </row>
    <row r="32" spans="1:11" ht="14.45" customHeight="1" x14ac:dyDescent="0.25">
      <c r="A32" s="42"/>
      <c r="B32" s="34"/>
      <c r="C32" s="34"/>
      <c r="D32" s="34"/>
      <c r="E32" s="34"/>
      <c r="F32" s="34"/>
      <c r="G32" s="34"/>
      <c r="H32" s="38"/>
    </row>
    <row r="33" spans="1:8" ht="15" customHeight="1" thickBot="1" x14ac:dyDescent="0.3">
      <c r="A33" s="193" t="s">
        <v>32</v>
      </c>
      <c r="B33" s="191">
        <f t="shared" ref="B33:G33" si="0">SUM(B4:B32)</f>
        <v>3216</v>
      </c>
      <c r="C33" s="191">
        <f t="shared" si="0"/>
        <v>-81</v>
      </c>
      <c r="D33" s="191">
        <f t="shared" si="0"/>
        <v>1082</v>
      </c>
      <c r="E33" s="191">
        <f t="shared" si="0"/>
        <v>-359</v>
      </c>
      <c r="F33" s="191">
        <f t="shared" si="0"/>
        <v>-683</v>
      </c>
      <c r="G33" s="191">
        <f t="shared" si="0"/>
        <v>3175</v>
      </c>
      <c r="H33" s="194"/>
    </row>
    <row r="34" spans="1:8" ht="21.75" customHeight="1" x14ac:dyDescent="0.25">
      <c r="A34" s="50"/>
      <c r="B34" s="72"/>
      <c r="C34" s="72"/>
      <c r="D34" s="72"/>
      <c r="E34" s="72"/>
      <c r="F34" s="72"/>
      <c r="G34" s="72"/>
      <c r="H34" s="51"/>
    </row>
    <row r="35" spans="1:8" ht="15" customHeight="1" x14ac:dyDescent="0.25">
      <c r="A35" s="79" t="s">
        <v>16</v>
      </c>
      <c r="B35" s="80"/>
      <c r="C35" s="80"/>
      <c r="D35" s="80"/>
      <c r="E35" s="80"/>
      <c r="F35" s="80"/>
      <c r="G35" s="80"/>
      <c r="H35" s="80"/>
    </row>
    <row r="36" spans="1:8" s="4" customFormat="1" ht="15" customHeight="1" x14ac:dyDescent="0.25">
      <c r="A36" s="51" t="s">
        <v>33</v>
      </c>
      <c r="B36" s="52"/>
      <c r="C36" s="52"/>
      <c r="D36" s="53"/>
      <c r="E36" s="53"/>
      <c r="F36" s="53"/>
      <c r="G36" s="53"/>
      <c r="H36" s="54"/>
    </row>
    <row r="37" spans="1:8" ht="15" customHeight="1" x14ac:dyDescent="0.25">
      <c r="A37" s="51"/>
      <c r="B37" s="52"/>
      <c r="C37" s="52"/>
      <c r="D37" s="53"/>
      <c r="E37" s="53"/>
      <c r="F37" s="53"/>
      <c r="G37" s="53"/>
      <c r="H37" s="54"/>
    </row>
    <row r="38" spans="1:8" ht="15" customHeight="1" x14ac:dyDescent="0.25">
      <c r="A38" s="78" t="s">
        <v>34</v>
      </c>
      <c r="B38" s="78"/>
      <c r="C38" s="78"/>
      <c r="D38" s="78"/>
      <c r="E38" s="78"/>
      <c r="F38" s="78"/>
      <c r="G38" s="78"/>
      <c r="H38" s="78"/>
    </row>
    <row r="39" spans="1:8" ht="15" customHeight="1" x14ac:dyDescent="0.25">
      <c r="A39" s="51"/>
      <c r="B39" s="52"/>
      <c r="C39" s="52"/>
      <c r="D39" s="53"/>
      <c r="E39" s="53"/>
      <c r="F39" s="53"/>
      <c r="G39" s="53"/>
      <c r="H39" s="54"/>
    </row>
    <row r="40" spans="1:8" ht="15" customHeight="1" x14ac:dyDescent="0.25">
      <c r="A40" s="51" t="s">
        <v>38</v>
      </c>
      <c r="B40" s="52"/>
      <c r="C40" s="52"/>
      <c r="D40" s="53"/>
      <c r="E40" s="53"/>
      <c r="F40" s="53"/>
      <c r="G40" s="53"/>
      <c r="H40" s="54"/>
    </row>
  </sheetData>
  <mergeCells count="2">
    <mergeCell ref="A38:H38"/>
    <mergeCell ref="A35:H35"/>
  </mergeCells>
  <printOptions horizontalCentered="1"/>
  <pageMargins left="0.70866141732283472" right="0.70866141732283472" top="0.70866141732283472" bottom="0.74803149606299213" header="0.31496062992125984" footer="0.31496062992125984"/>
  <pageSetup paperSize="9" scale="55" orientation="landscape" r:id="rId1"/>
  <headerFooter>
    <oddHeader>&amp;C&amp;"Arial,Bold"&amp;UREGENERATION
REVENUE BUDGET SUMMARY 2021/22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sheetViews>
  <sheetFormatPr defaultRowHeight="14.25" x14ac:dyDescent="0.25"/>
  <cols>
    <col min="1" max="1" width="55.7109375" style="1" customWidth="1"/>
    <col min="2" max="6" width="15.7109375" style="16" customWidth="1"/>
    <col min="7" max="7" width="15.7109375" style="1" customWidth="1"/>
    <col min="8" max="8" width="85.7109375" style="13" customWidth="1"/>
    <col min="9" max="255" width="9.140625" style="1"/>
    <col min="256" max="256" width="3.7109375" style="1" customWidth="1"/>
    <col min="257" max="257" width="32.7109375" style="1" customWidth="1"/>
    <col min="258" max="258" width="7.85546875" style="1" customWidth="1"/>
    <col min="259" max="260" width="7.5703125" style="1" customWidth="1"/>
    <col min="261" max="261" width="10.140625" style="1" customWidth="1"/>
    <col min="262" max="262" width="9" style="1" customWidth="1"/>
    <col min="263" max="263" width="8" style="1" customWidth="1"/>
    <col min="264" max="264" width="46.85546875" style="1" customWidth="1"/>
    <col min="265" max="511" width="9.140625" style="1"/>
    <col min="512" max="512" width="3.7109375" style="1" customWidth="1"/>
    <col min="513" max="513" width="32.7109375" style="1" customWidth="1"/>
    <col min="514" max="514" width="7.85546875" style="1" customWidth="1"/>
    <col min="515" max="516" width="7.5703125" style="1" customWidth="1"/>
    <col min="517" max="517" width="10.140625" style="1" customWidth="1"/>
    <col min="518" max="518" width="9" style="1" customWidth="1"/>
    <col min="519" max="519" width="8" style="1" customWidth="1"/>
    <col min="520" max="520" width="46.85546875" style="1" customWidth="1"/>
    <col min="521" max="767" width="9.140625" style="1"/>
    <col min="768" max="768" width="3.7109375" style="1" customWidth="1"/>
    <col min="769" max="769" width="32.7109375" style="1" customWidth="1"/>
    <col min="770" max="770" width="7.85546875" style="1" customWidth="1"/>
    <col min="771" max="772" width="7.5703125" style="1" customWidth="1"/>
    <col min="773" max="773" width="10.140625" style="1" customWidth="1"/>
    <col min="774" max="774" width="9" style="1" customWidth="1"/>
    <col min="775" max="775" width="8" style="1" customWidth="1"/>
    <col min="776" max="776" width="46.85546875" style="1" customWidth="1"/>
    <col min="777" max="1023" width="9.140625" style="1"/>
    <col min="1024" max="1024" width="3.7109375" style="1" customWidth="1"/>
    <col min="1025" max="1025" width="32.7109375" style="1" customWidth="1"/>
    <col min="1026" max="1026" width="7.85546875" style="1" customWidth="1"/>
    <col min="1027" max="1028" width="7.5703125" style="1" customWidth="1"/>
    <col min="1029" max="1029" width="10.140625" style="1" customWidth="1"/>
    <col min="1030" max="1030" width="9" style="1" customWidth="1"/>
    <col min="1031" max="1031" width="8" style="1" customWidth="1"/>
    <col min="1032" max="1032" width="46.85546875" style="1" customWidth="1"/>
    <col min="1033" max="1279" width="9.140625" style="1"/>
    <col min="1280" max="1280" width="3.7109375" style="1" customWidth="1"/>
    <col min="1281" max="1281" width="32.7109375" style="1" customWidth="1"/>
    <col min="1282" max="1282" width="7.85546875" style="1" customWidth="1"/>
    <col min="1283" max="1284" width="7.5703125" style="1" customWidth="1"/>
    <col min="1285" max="1285" width="10.140625" style="1" customWidth="1"/>
    <col min="1286" max="1286" width="9" style="1" customWidth="1"/>
    <col min="1287" max="1287" width="8" style="1" customWidth="1"/>
    <col min="1288" max="1288" width="46.85546875" style="1" customWidth="1"/>
    <col min="1289" max="1535" width="9.140625" style="1"/>
    <col min="1536" max="1536" width="3.7109375" style="1" customWidth="1"/>
    <col min="1537" max="1537" width="32.7109375" style="1" customWidth="1"/>
    <col min="1538" max="1538" width="7.85546875" style="1" customWidth="1"/>
    <col min="1539" max="1540" width="7.5703125" style="1" customWidth="1"/>
    <col min="1541" max="1541" width="10.140625" style="1" customWidth="1"/>
    <col min="1542" max="1542" width="9" style="1" customWidth="1"/>
    <col min="1543" max="1543" width="8" style="1" customWidth="1"/>
    <col min="1544" max="1544" width="46.85546875" style="1" customWidth="1"/>
    <col min="1545" max="1791" width="9.140625" style="1"/>
    <col min="1792" max="1792" width="3.7109375" style="1" customWidth="1"/>
    <col min="1793" max="1793" width="32.7109375" style="1" customWidth="1"/>
    <col min="1794" max="1794" width="7.85546875" style="1" customWidth="1"/>
    <col min="1795" max="1796" width="7.5703125" style="1" customWidth="1"/>
    <col min="1797" max="1797" width="10.140625" style="1" customWidth="1"/>
    <col min="1798" max="1798" width="9" style="1" customWidth="1"/>
    <col min="1799" max="1799" width="8" style="1" customWidth="1"/>
    <col min="1800" max="1800" width="46.85546875" style="1" customWidth="1"/>
    <col min="1801" max="2047" width="9.140625" style="1"/>
    <col min="2048" max="2048" width="3.7109375" style="1" customWidth="1"/>
    <col min="2049" max="2049" width="32.7109375" style="1" customWidth="1"/>
    <col min="2050" max="2050" width="7.85546875" style="1" customWidth="1"/>
    <col min="2051" max="2052" width="7.5703125" style="1" customWidth="1"/>
    <col min="2053" max="2053" width="10.140625" style="1" customWidth="1"/>
    <col min="2054" max="2054" width="9" style="1" customWidth="1"/>
    <col min="2055" max="2055" width="8" style="1" customWidth="1"/>
    <col min="2056" max="2056" width="46.85546875" style="1" customWidth="1"/>
    <col min="2057" max="2303" width="9.140625" style="1"/>
    <col min="2304" max="2304" width="3.7109375" style="1" customWidth="1"/>
    <col min="2305" max="2305" width="32.7109375" style="1" customWidth="1"/>
    <col min="2306" max="2306" width="7.85546875" style="1" customWidth="1"/>
    <col min="2307" max="2308" width="7.5703125" style="1" customWidth="1"/>
    <col min="2309" max="2309" width="10.140625" style="1" customWidth="1"/>
    <col min="2310" max="2310" width="9" style="1" customWidth="1"/>
    <col min="2311" max="2311" width="8" style="1" customWidth="1"/>
    <col min="2312" max="2312" width="46.85546875" style="1" customWidth="1"/>
    <col min="2313" max="2559" width="9.140625" style="1"/>
    <col min="2560" max="2560" width="3.7109375" style="1" customWidth="1"/>
    <col min="2561" max="2561" width="32.7109375" style="1" customWidth="1"/>
    <col min="2562" max="2562" width="7.85546875" style="1" customWidth="1"/>
    <col min="2563" max="2564" width="7.5703125" style="1" customWidth="1"/>
    <col min="2565" max="2565" width="10.140625" style="1" customWidth="1"/>
    <col min="2566" max="2566" width="9" style="1" customWidth="1"/>
    <col min="2567" max="2567" width="8" style="1" customWidth="1"/>
    <col min="2568" max="2568" width="46.85546875" style="1" customWidth="1"/>
    <col min="2569" max="2815" width="9.140625" style="1"/>
    <col min="2816" max="2816" width="3.7109375" style="1" customWidth="1"/>
    <col min="2817" max="2817" width="32.7109375" style="1" customWidth="1"/>
    <col min="2818" max="2818" width="7.85546875" style="1" customWidth="1"/>
    <col min="2819" max="2820" width="7.5703125" style="1" customWidth="1"/>
    <col min="2821" max="2821" width="10.140625" style="1" customWidth="1"/>
    <col min="2822" max="2822" width="9" style="1" customWidth="1"/>
    <col min="2823" max="2823" width="8" style="1" customWidth="1"/>
    <col min="2824" max="2824" width="46.85546875" style="1" customWidth="1"/>
    <col min="2825" max="3071" width="9.140625" style="1"/>
    <col min="3072" max="3072" width="3.7109375" style="1" customWidth="1"/>
    <col min="3073" max="3073" width="32.7109375" style="1" customWidth="1"/>
    <col min="3074" max="3074" width="7.85546875" style="1" customWidth="1"/>
    <col min="3075" max="3076" width="7.5703125" style="1" customWidth="1"/>
    <col min="3077" max="3077" width="10.140625" style="1" customWidth="1"/>
    <col min="3078" max="3078" width="9" style="1" customWidth="1"/>
    <col min="3079" max="3079" width="8" style="1" customWidth="1"/>
    <col min="3080" max="3080" width="46.85546875" style="1" customWidth="1"/>
    <col min="3081" max="3327" width="9.140625" style="1"/>
    <col min="3328" max="3328" width="3.7109375" style="1" customWidth="1"/>
    <col min="3329" max="3329" width="32.7109375" style="1" customWidth="1"/>
    <col min="3330" max="3330" width="7.85546875" style="1" customWidth="1"/>
    <col min="3331" max="3332" width="7.5703125" style="1" customWidth="1"/>
    <col min="3333" max="3333" width="10.140625" style="1" customWidth="1"/>
    <col min="3334" max="3334" width="9" style="1" customWidth="1"/>
    <col min="3335" max="3335" width="8" style="1" customWidth="1"/>
    <col min="3336" max="3336" width="46.85546875" style="1" customWidth="1"/>
    <col min="3337" max="3583" width="9.140625" style="1"/>
    <col min="3584" max="3584" width="3.7109375" style="1" customWidth="1"/>
    <col min="3585" max="3585" width="32.7109375" style="1" customWidth="1"/>
    <col min="3586" max="3586" width="7.85546875" style="1" customWidth="1"/>
    <col min="3587" max="3588" width="7.5703125" style="1" customWidth="1"/>
    <col min="3589" max="3589" width="10.140625" style="1" customWidth="1"/>
    <col min="3590" max="3590" width="9" style="1" customWidth="1"/>
    <col min="3591" max="3591" width="8" style="1" customWidth="1"/>
    <col min="3592" max="3592" width="46.85546875" style="1" customWidth="1"/>
    <col min="3593" max="3839" width="9.140625" style="1"/>
    <col min="3840" max="3840" width="3.7109375" style="1" customWidth="1"/>
    <col min="3841" max="3841" width="32.7109375" style="1" customWidth="1"/>
    <col min="3842" max="3842" width="7.85546875" style="1" customWidth="1"/>
    <col min="3843" max="3844" width="7.5703125" style="1" customWidth="1"/>
    <col min="3845" max="3845" width="10.140625" style="1" customWidth="1"/>
    <col min="3846" max="3846" width="9" style="1" customWidth="1"/>
    <col min="3847" max="3847" width="8" style="1" customWidth="1"/>
    <col min="3848" max="3848" width="46.85546875" style="1" customWidth="1"/>
    <col min="3849" max="4095" width="9.140625" style="1"/>
    <col min="4096" max="4096" width="3.7109375" style="1" customWidth="1"/>
    <col min="4097" max="4097" width="32.7109375" style="1" customWidth="1"/>
    <col min="4098" max="4098" width="7.85546875" style="1" customWidth="1"/>
    <col min="4099" max="4100" width="7.5703125" style="1" customWidth="1"/>
    <col min="4101" max="4101" width="10.140625" style="1" customWidth="1"/>
    <col min="4102" max="4102" width="9" style="1" customWidth="1"/>
    <col min="4103" max="4103" width="8" style="1" customWidth="1"/>
    <col min="4104" max="4104" width="46.85546875" style="1" customWidth="1"/>
    <col min="4105" max="4351" width="9.140625" style="1"/>
    <col min="4352" max="4352" width="3.7109375" style="1" customWidth="1"/>
    <col min="4353" max="4353" width="32.7109375" style="1" customWidth="1"/>
    <col min="4354" max="4354" width="7.85546875" style="1" customWidth="1"/>
    <col min="4355" max="4356" width="7.5703125" style="1" customWidth="1"/>
    <col min="4357" max="4357" width="10.140625" style="1" customWidth="1"/>
    <col min="4358" max="4358" width="9" style="1" customWidth="1"/>
    <col min="4359" max="4359" width="8" style="1" customWidth="1"/>
    <col min="4360" max="4360" width="46.85546875" style="1" customWidth="1"/>
    <col min="4361" max="4607" width="9.140625" style="1"/>
    <col min="4608" max="4608" width="3.7109375" style="1" customWidth="1"/>
    <col min="4609" max="4609" width="32.7109375" style="1" customWidth="1"/>
    <col min="4610" max="4610" width="7.85546875" style="1" customWidth="1"/>
    <col min="4611" max="4612" width="7.5703125" style="1" customWidth="1"/>
    <col min="4613" max="4613" width="10.140625" style="1" customWidth="1"/>
    <col min="4614" max="4614" width="9" style="1" customWidth="1"/>
    <col min="4615" max="4615" width="8" style="1" customWidth="1"/>
    <col min="4616" max="4616" width="46.85546875" style="1" customWidth="1"/>
    <col min="4617" max="4863" width="9.140625" style="1"/>
    <col min="4864" max="4864" width="3.7109375" style="1" customWidth="1"/>
    <col min="4865" max="4865" width="32.7109375" style="1" customWidth="1"/>
    <col min="4866" max="4866" width="7.85546875" style="1" customWidth="1"/>
    <col min="4867" max="4868" width="7.5703125" style="1" customWidth="1"/>
    <col min="4869" max="4869" width="10.140625" style="1" customWidth="1"/>
    <col min="4870" max="4870" width="9" style="1" customWidth="1"/>
    <col min="4871" max="4871" width="8" style="1" customWidth="1"/>
    <col min="4872" max="4872" width="46.85546875" style="1" customWidth="1"/>
    <col min="4873" max="5119" width="9.140625" style="1"/>
    <col min="5120" max="5120" width="3.7109375" style="1" customWidth="1"/>
    <col min="5121" max="5121" width="32.7109375" style="1" customWidth="1"/>
    <col min="5122" max="5122" width="7.85546875" style="1" customWidth="1"/>
    <col min="5123" max="5124" width="7.5703125" style="1" customWidth="1"/>
    <col min="5125" max="5125" width="10.140625" style="1" customWidth="1"/>
    <col min="5126" max="5126" width="9" style="1" customWidth="1"/>
    <col min="5127" max="5127" width="8" style="1" customWidth="1"/>
    <col min="5128" max="5128" width="46.85546875" style="1" customWidth="1"/>
    <col min="5129" max="5375" width="9.140625" style="1"/>
    <col min="5376" max="5376" width="3.7109375" style="1" customWidth="1"/>
    <col min="5377" max="5377" width="32.7109375" style="1" customWidth="1"/>
    <col min="5378" max="5378" width="7.85546875" style="1" customWidth="1"/>
    <col min="5379" max="5380" width="7.5703125" style="1" customWidth="1"/>
    <col min="5381" max="5381" width="10.140625" style="1" customWidth="1"/>
    <col min="5382" max="5382" width="9" style="1" customWidth="1"/>
    <col min="5383" max="5383" width="8" style="1" customWidth="1"/>
    <col min="5384" max="5384" width="46.85546875" style="1" customWidth="1"/>
    <col min="5385" max="5631" width="9.140625" style="1"/>
    <col min="5632" max="5632" width="3.7109375" style="1" customWidth="1"/>
    <col min="5633" max="5633" width="32.7109375" style="1" customWidth="1"/>
    <col min="5634" max="5634" width="7.85546875" style="1" customWidth="1"/>
    <col min="5635" max="5636" width="7.5703125" style="1" customWidth="1"/>
    <col min="5637" max="5637" width="10.140625" style="1" customWidth="1"/>
    <col min="5638" max="5638" width="9" style="1" customWidth="1"/>
    <col min="5639" max="5639" width="8" style="1" customWidth="1"/>
    <col min="5640" max="5640" width="46.85546875" style="1" customWidth="1"/>
    <col min="5641" max="5887" width="9.140625" style="1"/>
    <col min="5888" max="5888" width="3.7109375" style="1" customWidth="1"/>
    <col min="5889" max="5889" width="32.7109375" style="1" customWidth="1"/>
    <col min="5890" max="5890" width="7.85546875" style="1" customWidth="1"/>
    <col min="5891" max="5892" width="7.5703125" style="1" customWidth="1"/>
    <col min="5893" max="5893" width="10.140625" style="1" customWidth="1"/>
    <col min="5894" max="5894" width="9" style="1" customWidth="1"/>
    <col min="5895" max="5895" width="8" style="1" customWidth="1"/>
    <col min="5896" max="5896" width="46.85546875" style="1" customWidth="1"/>
    <col min="5897" max="6143" width="9.140625" style="1"/>
    <col min="6144" max="6144" width="3.7109375" style="1" customWidth="1"/>
    <col min="6145" max="6145" width="32.7109375" style="1" customWidth="1"/>
    <col min="6146" max="6146" width="7.85546875" style="1" customWidth="1"/>
    <col min="6147" max="6148" width="7.5703125" style="1" customWidth="1"/>
    <col min="6149" max="6149" width="10.140625" style="1" customWidth="1"/>
    <col min="6150" max="6150" width="9" style="1" customWidth="1"/>
    <col min="6151" max="6151" width="8" style="1" customWidth="1"/>
    <col min="6152" max="6152" width="46.85546875" style="1" customWidth="1"/>
    <col min="6153" max="6399" width="9.140625" style="1"/>
    <col min="6400" max="6400" width="3.7109375" style="1" customWidth="1"/>
    <col min="6401" max="6401" width="32.7109375" style="1" customWidth="1"/>
    <col min="6402" max="6402" width="7.85546875" style="1" customWidth="1"/>
    <col min="6403" max="6404" width="7.5703125" style="1" customWidth="1"/>
    <col min="6405" max="6405" width="10.140625" style="1" customWidth="1"/>
    <col min="6406" max="6406" width="9" style="1" customWidth="1"/>
    <col min="6407" max="6407" width="8" style="1" customWidth="1"/>
    <col min="6408" max="6408" width="46.85546875" style="1" customWidth="1"/>
    <col min="6409" max="6655" width="9.140625" style="1"/>
    <col min="6656" max="6656" width="3.7109375" style="1" customWidth="1"/>
    <col min="6657" max="6657" width="32.7109375" style="1" customWidth="1"/>
    <col min="6658" max="6658" width="7.85546875" style="1" customWidth="1"/>
    <col min="6659" max="6660" width="7.5703125" style="1" customWidth="1"/>
    <col min="6661" max="6661" width="10.140625" style="1" customWidth="1"/>
    <col min="6662" max="6662" width="9" style="1" customWidth="1"/>
    <col min="6663" max="6663" width="8" style="1" customWidth="1"/>
    <col min="6664" max="6664" width="46.85546875" style="1" customWidth="1"/>
    <col min="6665" max="6911" width="9.140625" style="1"/>
    <col min="6912" max="6912" width="3.7109375" style="1" customWidth="1"/>
    <col min="6913" max="6913" width="32.7109375" style="1" customWidth="1"/>
    <col min="6914" max="6914" width="7.85546875" style="1" customWidth="1"/>
    <col min="6915" max="6916" width="7.5703125" style="1" customWidth="1"/>
    <col min="6917" max="6917" width="10.140625" style="1" customWidth="1"/>
    <col min="6918" max="6918" width="9" style="1" customWidth="1"/>
    <col min="6919" max="6919" width="8" style="1" customWidth="1"/>
    <col min="6920" max="6920" width="46.85546875" style="1" customWidth="1"/>
    <col min="6921" max="7167" width="9.140625" style="1"/>
    <col min="7168" max="7168" width="3.7109375" style="1" customWidth="1"/>
    <col min="7169" max="7169" width="32.7109375" style="1" customWidth="1"/>
    <col min="7170" max="7170" width="7.85546875" style="1" customWidth="1"/>
    <col min="7171" max="7172" width="7.5703125" style="1" customWidth="1"/>
    <col min="7173" max="7173" width="10.140625" style="1" customWidth="1"/>
    <col min="7174" max="7174" width="9" style="1" customWidth="1"/>
    <col min="7175" max="7175" width="8" style="1" customWidth="1"/>
    <col min="7176" max="7176" width="46.85546875" style="1" customWidth="1"/>
    <col min="7177" max="7423" width="9.140625" style="1"/>
    <col min="7424" max="7424" width="3.7109375" style="1" customWidth="1"/>
    <col min="7425" max="7425" width="32.7109375" style="1" customWidth="1"/>
    <col min="7426" max="7426" width="7.85546875" style="1" customWidth="1"/>
    <col min="7427" max="7428" width="7.5703125" style="1" customWidth="1"/>
    <col min="7429" max="7429" width="10.140625" style="1" customWidth="1"/>
    <col min="7430" max="7430" width="9" style="1" customWidth="1"/>
    <col min="7431" max="7431" width="8" style="1" customWidth="1"/>
    <col min="7432" max="7432" width="46.85546875" style="1" customWidth="1"/>
    <col min="7433" max="7679" width="9.140625" style="1"/>
    <col min="7680" max="7680" width="3.7109375" style="1" customWidth="1"/>
    <col min="7681" max="7681" width="32.7109375" style="1" customWidth="1"/>
    <col min="7682" max="7682" width="7.85546875" style="1" customWidth="1"/>
    <col min="7683" max="7684" width="7.5703125" style="1" customWidth="1"/>
    <col min="7685" max="7685" width="10.140625" style="1" customWidth="1"/>
    <col min="7686" max="7686" width="9" style="1" customWidth="1"/>
    <col min="7687" max="7687" width="8" style="1" customWidth="1"/>
    <col min="7688" max="7688" width="46.85546875" style="1" customWidth="1"/>
    <col min="7689" max="7935" width="9.140625" style="1"/>
    <col min="7936" max="7936" width="3.7109375" style="1" customWidth="1"/>
    <col min="7937" max="7937" width="32.7109375" style="1" customWidth="1"/>
    <col min="7938" max="7938" width="7.85546875" style="1" customWidth="1"/>
    <col min="7939" max="7940" width="7.5703125" style="1" customWidth="1"/>
    <col min="7941" max="7941" width="10.140625" style="1" customWidth="1"/>
    <col min="7942" max="7942" width="9" style="1" customWidth="1"/>
    <col min="7943" max="7943" width="8" style="1" customWidth="1"/>
    <col min="7944" max="7944" width="46.85546875" style="1" customWidth="1"/>
    <col min="7945" max="8191" width="9.140625" style="1"/>
    <col min="8192" max="8192" width="3.7109375" style="1" customWidth="1"/>
    <col min="8193" max="8193" width="32.7109375" style="1" customWidth="1"/>
    <col min="8194" max="8194" width="7.85546875" style="1" customWidth="1"/>
    <col min="8195" max="8196" width="7.5703125" style="1" customWidth="1"/>
    <col min="8197" max="8197" width="10.140625" style="1" customWidth="1"/>
    <col min="8198" max="8198" width="9" style="1" customWidth="1"/>
    <col min="8199" max="8199" width="8" style="1" customWidth="1"/>
    <col min="8200" max="8200" width="46.85546875" style="1" customWidth="1"/>
    <col min="8201" max="8447" width="9.140625" style="1"/>
    <col min="8448" max="8448" width="3.7109375" style="1" customWidth="1"/>
    <col min="8449" max="8449" width="32.7109375" style="1" customWidth="1"/>
    <col min="8450" max="8450" width="7.85546875" style="1" customWidth="1"/>
    <col min="8451" max="8452" width="7.5703125" style="1" customWidth="1"/>
    <col min="8453" max="8453" width="10.140625" style="1" customWidth="1"/>
    <col min="8454" max="8454" width="9" style="1" customWidth="1"/>
    <col min="8455" max="8455" width="8" style="1" customWidth="1"/>
    <col min="8456" max="8456" width="46.85546875" style="1" customWidth="1"/>
    <col min="8457" max="8703" width="9.140625" style="1"/>
    <col min="8704" max="8704" width="3.7109375" style="1" customWidth="1"/>
    <col min="8705" max="8705" width="32.7109375" style="1" customWidth="1"/>
    <col min="8706" max="8706" width="7.85546875" style="1" customWidth="1"/>
    <col min="8707" max="8708" width="7.5703125" style="1" customWidth="1"/>
    <col min="8709" max="8709" width="10.140625" style="1" customWidth="1"/>
    <col min="8710" max="8710" width="9" style="1" customWidth="1"/>
    <col min="8711" max="8711" width="8" style="1" customWidth="1"/>
    <col min="8712" max="8712" width="46.85546875" style="1" customWidth="1"/>
    <col min="8713" max="8959" width="9.140625" style="1"/>
    <col min="8960" max="8960" width="3.7109375" style="1" customWidth="1"/>
    <col min="8961" max="8961" width="32.7109375" style="1" customWidth="1"/>
    <col min="8962" max="8962" width="7.85546875" style="1" customWidth="1"/>
    <col min="8963" max="8964" width="7.5703125" style="1" customWidth="1"/>
    <col min="8965" max="8965" width="10.140625" style="1" customWidth="1"/>
    <col min="8966" max="8966" width="9" style="1" customWidth="1"/>
    <col min="8967" max="8967" width="8" style="1" customWidth="1"/>
    <col min="8968" max="8968" width="46.85546875" style="1" customWidth="1"/>
    <col min="8969" max="9215" width="9.140625" style="1"/>
    <col min="9216" max="9216" width="3.7109375" style="1" customWidth="1"/>
    <col min="9217" max="9217" width="32.7109375" style="1" customWidth="1"/>
    <col min="9218" max="9218" width="7.85546875" style="1" customWidth="1"/>
    <col min="9219" max="9220" width="7.5703125" style="1" customWidth="1"/>
    <col min="9221" max="9221" width="10.140625" style="1" customWidth="1"/>
    <col min="9222" max="9222" width="9" style="1" customWidth="1"/>
    <col min="9223" max="9223" width="8" style="1" customWidth="1"/>
    <col min="9224" max="9224" width="46.85546875" style="1" customWidth="1"/>
    <col min="9225" max="9471" width="9.140625" style="1"/>
    <col min="9472" max="9472" width="3.7109375" style="1" customWidth="1"/>
    <col min="9473" max="9473" width="32.7109375" style="1" customWidth="1"/>
    <col min="9474" max="9474" width="7.85546875" style="1" customWidth="1"/>
    <col min="9475" max="9476" width="7.5703125" style="1" customWidth="1"/>
    <col min="9477" max="9477" width="10.140625" style="1" customWidth="1"/>
    <col min="9478" max="9478" width="9" style="1" customWidth="1"/>
    <col min="9479" max="9479" width="8" style="1" customWidth="1"/>
    <col min="9480" max="9480" width="46.85546875" style="1" customWidth="1"/>
    <col min="9481" max="9727" width="9.140625" style="1"/>
    <col min="9728" max="9728" width="3.7109375" style="1" customWidth="1"/>
    <col min="9729" max="9729" width="32.7109375" style="1" customWidth="1"/>
    <col min="9730" max="9730" width="7.85546875" style="1" customWidth="1"/>
    <col min="9731" max="9732" width="7.5703125" style="1" customWidth="1"/>
    <col min="9733" max="9733" width="10.140625" style="1" customWidth="1"/>
    <col min="9734" max="9734" width="9" style="1" customWidth="1"/>
    <col min="9735" max="9735" width="8" style="1" customWidth="1"/>
    <col min="9736" max="9736" width="46.85546875" style="1" customWidth="1"/>
    <col min="9737" max="9983" width="9.140625" style="1"/>
    <col min="9984" max="9984" width="3.7109375" style="1" customWidth="1"/>
    <col min="9985" max="9985" width="32.7109375" style="1" customWidth="1"/>
    <col min="9986" max="9986" width="7.85546875" style="1" customWidth="1"/>
    <col min="9987" max="9988" width="7.5703125" style="1" customWidth="1"/>
    <col min="9989" max="9989" width="10.140625" style="1" customWidth="1"/>
    <col min="9990" max="9990" width="9" style="1" customWidth="1"/>
    <col min="9991" max="9991" width="8" style="1" customWidth="1"/>
    <col min="9992" max="9992" width="46.85546875" style="1" customWidth="1"/>
    <col min="9993" max="10239" width="9.140625" style="1"/>
    <col min="10240" max="10240" width="3.7109375" style="1" customWidth="1"/>
    <col min="10241" max="10241" width="32.7109375" style="1" customWidth="1"/>
    <col min="10242" max="10242" width="7.85546875" style="1" customWidth="1"/>
    <col min="10243" max="10244" width="7.5703125" style="1" customWidth="1"/>
    <col min="10245" max="10245" width="10.140625" style="1" customWidth="1"/>
    <col min="10246" max="10246" width="9" style="1" customWidth="1"/>
    <col min="10247" max="10247" width="8" style="1" customWidth="1"/>
    <col min="10248" max="10248" width="46.85546875" style="1" customWidth="1"/>
    <col min="10249" max="10495" width="9.140625" style="1"/>
    <col min="10496" max="10496" width="3.7109375" style="1" customWidth="1"/>
    <col min="10497" max="10497" width="32.7109375" style="1" customWidth="1"/>
    <col min="10498" max="10498" width="7.85546875" style="1" customWidth="1"/>
    <col min="10499" max="10500" width="7.5703125" style="1" customWidth="1"/>
    <col min="10501" max="10501" width="10.140625" style="1" customWidth="1"/>
    <col min="10502" max="10502" width="9" style="1" customWidth="1"/>
    <col min="10503" max="10503" width="8" style="1" customWidth="1"/>
    <col min="10504" max="10504" width="46.85546875" style="1" customWidth="1"/>
    <col min="10505" max="10751" width="9.140625" style="1"/>
    <col min="10752" max="10752" width="3.7109375" style="1" customWidth="1"/>
    <col min="10753" max="10753" width="32.7109375" style="1" customWidth="1"/>
    <col min="10754" max="10754" width="7.85546875" style="1" customWidth="1"/>
    <col min="10755" max="10756" width="7.5703125" style="1" customWidth="1"/>
    <col min="10757" max="10757" width="10.140625" style="1" customWidth="1"/>
    <col min="10758" max="10758" width="9" style="1" customWidth="1"/>
    <col min="10759" max="10759" width="8" style="1" customWidth="1"/>
    <col min="10760" max="10760" width="46.85546875" style="1" customWidth="1"/>
    <col min="10761" max="11007" width="9.140625" style="1"/>
    <col min="11008" max="11008" width="3.7109375" style="1" customWidth="1"/>
    <col min="11009" max="11009" width="32.7109375" style="1" customWidth="1"/>
    <col min="11010" max="11010" width="7.85546875" style="1" customWidth="1"/>
    <col min="11011" max="11012" width="7.5703125" style="1" customWidth="1"/>
    <col min="11013" max="11013" width="10.140625" style="1" customWidth="1"/>
    <col min="11014" max="11014" width="9" style="1" customWidth="1"/>
    <col min="11015" max="11015" width="8" style="1" customWidth="1"/>
    <col min="11016" max="11016" width="46.85546875" style="1" customWidth="1"/>
    <col min="11017" max="11263" width="9.140625" style="1"/>
    <col min="11264" max="11264" width="3.7109375" style="1" customWidth="1"/>
    <col min="11265" max="11265" width="32.7109375" style="1" customWidth="1"/>
    <col min="11266" max="11266" width="7.85546875" style="1" customWidth="1"/>
    <col min="11267" max="11268" width="7.5703125" style="1" customWidth="1"/>
    <col min="11269" max="11269" width="10.140625" style="1" customWidth="1"/>
    <col min="11270" max="11270" width="9" style="1" customWidth="1"/>
    <col min="11271" max="11271" width="8" style="1" customWidth="1"/>
    <col min="11272" max="11272" width="46.85546875" style="1" customWidth="1"/>
    <col min="11273" max="11519" width="9.140625" style="1"/>
    <col min="11520" max="11520" width="3.7109375" style="1" customWidth="1"/>
    <col min="11521" max="11521" width="32.7109375" style="1" customWidth="1"/>
    <col min="11522" max="11522" width="7.85546875" style="1" customWidth="1"/>
    <col min="11523" max="11524" width="7.5703125" style="1" customWidth="1"/>
    <col min="11525" max="11525" width="10.140625" style="1" customWidth="1"/>
    <col min="11526" max="11526" width="9" style="1" customWidth="1"/>
    <col min="11527" max="11527" width="8" style="1" customWidth="1"/>
    <col min="11528" max="11528" width="46.85546875" style="1" customWidth="1"/>
    <col min="11529" max="11775" width="9.140625" style="1"/>
    <col min="11776" max="11776" width="3.7109375" style="1" customWidth="1"/>
    <col min="11777" max="11777" width="32.7109375" style="1" customWidth="1"/>
    <col min="11778" max="11778" width="7.85546875" style="1" customWidth="1"/>
    <col min="11779" max="11780" width="7.5703125" style="1" customWidth="1"/>
    <col min="11781" max="11781" width="10.140625" style="1" customWidth="1"/>
    <col min="11782" max="11782" width="9" style="1" customWidth="1"/>
    <col min="11783" max="11783" width="8" style="1" customWidth="1"/>
    <col min="11784" max="11784" width="46.85546875" style="1" customWidth="1"/>
    <col min="11785" max="12031" width="9.140625" style="1"/>
    <col min="12032" max="12032" width="3.7109375" style="1" customWidth="1"/>
    <col min="12033" max="12033" width="32.7109375" style="1" customWidth="1"/>
    <col min="12034" max="12034" width="7.85546875" style="1" customWidth="1"/>
    <col min="12035" max="12036" width="7.5703125" style="1" customWidth="1"/>
    <col min="12037" max="12037" width="10.140625" style="1" customWidth="1"/>
    <col min="12038" max="12038" width="9" style="1" customWidth="1"/>
    <col min="12039" max="12039" width="8" style="1" customWidth="1"/>
    <col min="12040" max="12040" width="46.85546875" style="1" customWidth="1"/>
    <col min="12041" max="12287" width="9.140625" style="1"/>
    <col min="12288" max="12288" width="3.7109375" style="1" customWidth="1"/>
    <col min="12289" max="12289" width="32.7109375" style="1" customWidth="1"/>
    <col min="12290" max="12290" width="7.85546875" style="1" customWidth="1"/>
    <col min="12291" max="12292" width="7.5703125" style="1" customWidth="1"/>
    <col min="12293" max="12293" width="10.140625" style="1" customWidth="1"/>
    <col min="12294" max="12294" width="9" style="1" customWidth="1"/>
    <col min="12295" max="12295" width="8" style="1" customWidth="1"/>
    <col min="12296" max="12296" width="46.85546875" style="1" customWidth="1"/>
    <col min="12297" max="12543" width="9.140625" style="1"/>
    <col min="12544" max="12544" width="3.7109375" style="1" customWidth="1"/>
    <col min="12545" max="12545" width="32.7109375" style="1" customWidth="1"/>
    <col min="12546" max="12546" width="7.85546875" style="1" customWidth="1"/>
    <col min="12547" max="12548" width="7.5703125" style="1" customWidth="1"/>
    <col min="12549" max="12549" width="10.140625" style="1" customWidth="1"/>
    <col min="12550" max="12550" width="9" style="1" customWidth="1"/>
    <col min="12551" max="12551" width="8" style="1" customWidth="1"/>
    <col min="12552" max="12552" width="46.85546875" style="1" customWidth="1"/>
    <col min="12553" max="12799" width="9.140625" style="1"/>
    <col min="12800" max="12800" width="3.7109375" style="1" customWidth="1"/>
    <col min="12801" max="12801" width="32.7109375" style="1" customWidth="1"/>
    <col min="12802" max="12802" width="7.85546875" style="1" customWidth="1"/>
    <col min="12803" max="12804" width="7.5703125" style="1" customWidth="1"/>
    <col min="12805" max="12805" width="10.140625" style="1" customWidth="1"/>
    <col min="12806" max="12806" width="9" style="1" customWidth="1"/>
    <col min="12807" max="12807" width="8" style="1" customWidth="1"/>
    <col min="12808" max="12808" width="46.85546875" style="1" customWidth="1"/>
    <col min="12809" max="13055" width="9.140625" style="1"/>
    <col min="13056" max="13056" width="3.7109375" style="1" customWidth="1"/>
    <col min="13057" max="13057" width="32.7109375" style="1" customWidth="1"/>
    <col min="13058" max="13058" width="7.85546875" style="1" customWidth="1"/>
    <col min="13059" max="13060" width="7.5703125" style="1" customWidth="1"/>
    <col min="13061" max="13061" width="10.140625" style="1" customWidth="1"/>
    <col min="13062" max="13062" width="9" style="1" customWidth="1"/>
    <col min="13063" max="13063" width="8" style="1" customWidth="1"/>
    <col min="13064" max="13064" width="46.85546875" style="1" customWidth="1"/>
    <col min="13065" max="13311" width="9.140625" style="1"/>
    <col min="13312" max="13312" width="3.7109375" style="1" customWidth="1"/>
    <col min="13313" max="13313" width="32.7109375" style="1" customWidth="1"/>
    <col min="13314" max="13314" width="7.85546875" style="1" customWidth="1"/>
    <col min="13315" max="13316" width="7.5703125" style="1" customWidth="1"/>
    <col min="13317" max="13317" width="10.140625" style="1" customWidth="1"/>
    <col min="13318" max="13318" width="9" style="1" customWidth="1"/>
    <col min="13319" max="13319" width="8" style="1" customWidth="1"/>
    <col min="13320" max="13320" width="46.85546875" style="1" customWidth="1"/>
    <col min="13321" max="13567" width="9.140625" style="1"/>
    <col min="13568" max="13568" width="3.7109375" style="1" customWidth="1"/>
    <col min="13569" max="13569" width="32.7109375" style="1" customWidth="1"/>
    <col min="13570" max="13570" width="7.85546875" style="1" customWidth="1"/>
    <col min="13571" max="13572" width="7.5703125" style="1" customWidth="1"/>
    <col min="13573" max="13573" width="10.140625" style="1" customWidth="1"/>
    <col min="13574" max="13574" width="9" style="1" customWidth="1"/>
    <col min="13575" max="13575" width="8" style="1" customWidth="1"/>
    <col min="13576" max="13576" width="46.85546875" style="1" customWidth="1"/>
    <col min="13577" max="13823" width="9.140625" style="1"/>
    <col min="13824" max="13824" width="3.7109375" style="1" customWidth="1"/>
    <col min="13825" max="13825" width="32.7109375" style="1" customWidth="1"/>
    <col min="13826" max="13826" width="7.85546875" style="1" customWidth="1"/>
    <col min="13827" max="13828" width="7.5703125" style="1" customWidth="1"/>
    <col min="13829" max="13829" width="10.140625" style="1" customWidth="1"/>
    <col min="13830" max="13830" width="9" style="1" customWidth="1"/>
    <col min="13831" max="13831" width="8" style="1" customWidth="1"/>
    <col min="13832" max="13832" width="46.85546875" style="1" customWidth="1"/>
    <col min="13833" max="14079" width="9.140625" style="1"/>
    <col min="14080" max="14080" width="3.7109375" style="1" customWidth="1"/>
    <col min="14081" max="14081" width="32.7109375" style="1" customWidth="1"/>
    <col min="14082" max="14082" width="7.85546875" style="1" customWidth="1"/>
    <col min="14083" max="14084" width="7.5703125" style="1" customWidth="1"/>
    <col min="14085" max="14085" width="10.140625" style="1" customWidth="1"/>
    <col min="14086" max="14086" width="9" style="1" customWidth="1"/>
    <col min="14087" max="14087" width="8" style="1" customWidth="1"/>
    <col min="14088" max="14088" width="46.85546875" style="1" customWidth="1"/>
    <col min="14089" max="14335" width="9.140625" style="1"/>
    <col min="14336" max="14336" width="3.7109375" style="1" customWidth="1"/>
    <col min="14337" max="14337" width="32.7109375" style="1" customWidth="1"/>
    <col min="14338" max="14338" width="7.85546875" style="1" customWidth="1"/>
    <col min="14339" max="14340" width="7.5703125" style="1" customWidth="1"/>
    <col min="14341" max="14341" width="10.140625" style="1" customWidth="1"/>
    <col min="14342" max="14342" width="9" style="1" customWidth="1"/>
    <col min="14343" max="14343" width="8" style="1" customWidth="1"/>
    <col min="14344" max="14344" width="46.85546875" style="1" customWidth="1"/>
    <col min="14345" max="14591" width="9.140625" style="1"/>
    <col min="14592" max="14592" width="3.7109375" style="1" customWidth="1"/>
    <col min="14593" max="14593" width="32.7109375" style="1" customWidth="1"/>
    <col min="14594" max="14594" width="7.85546875" style="1" customWidth="1"/>
    <col min="14595" max="14596" width="7.5703125" style="1" customWidth="1"/>
    <col min="14597" max="14597" width="10.140625" style="1" customWidth="1"/>
    <col min="14598" max="14598" width="9" style="1" customWidth="1"/>
    <col min="14599" max="14599" width="8" style="1" customWidth="1"/>
    <col min="14600" max="14600" width="46.85546875" style="1" customWidth="1"/>
    <col min="14601" max="14847" width="9.140625" style="1"/>
    <col min="14848" max="14848" width="3.7109375" style="1" customWidth="1"/>
    <col min="14849" max="14849" width="32.7109375" style="1" customWidth="1"/>
    <col min="14850" max="14850" width="7.85546875" style="1" customWidth="1"/>
    <col min="14851" max="14852" width="7.5703125" style="1" customWidth="1"/>
    <col min="14853" max="14853" width="10.140625" style="1" customWidth="1"/>
    <col min="14854" max="14854" width="9" style="1" customWidth="1"/>
    <col min="14855" max="14855" width="8" style="1" customWidth="1"/>
    <col min="14856" max="14856" width="46.85546875" style="1" customWidth="1"/>
    <col min="14857" max="15103" width="9.140625" style="1"/>
    <col min="15104" max="15104" width="3.7109375" style="1" customWidth="1"/>
    <col min="15105" max="15105" width="32.7109375" style="1" customWidth="1"/>
    <col min="15106" max="15106" width="7.85546875" style="1" customWidth="1"/>
    <col min="15107" max="15108" width="7.5703125" style="1" customWidth="1"/>
    <col min="15109" max="15109" width="10.140625" style="1" customWidth="1"/>
    <col min="15110" max="15110" width="9" style="1" customWidth="1"/>
    <col min="15111" max="15111" width="8" style="1" customWidth="1"/>
    <col min="15112" max="15112" width="46.85546875" style="1" customWidth="1"/>
    <col min="15113" max="15359" width="9.140625" style="1"/>
    <col min="15360" max="15360" width="3.7109375" style="1" customWidth="1"/>
    <col min="15361" max="15361" width="32.7109375" style="1" customWidth="1"/>
    <col min="15362" max="15362" width="7.85546875" style="1" customWidth="1"/>
    <col min="15363" max="15364" width="7.5703125" style="1" customWidth="1"/>
    <col min="15365" max="15365" width="10.140625" style="1" customWidth="1"/>
    <col min="15366" max="15366" width="9" style="1" customWidth="1"/>
    <col min="15367" max="15367" width="8" style="1" customWidth="1"/>
    <col min="15368" max="15368" width="46.85546875" style="1" customWidth="1"/>
    <col min="15369" max="15615" width="9.140625" style="1"/>
    <col min="15616" max="15616" width="3.7109375" style="1" customWidth="1"/>
    <col min="15617" max="15617" width="32.7109375" style="1" customWidth="1"/>
    <col min="15618" max="15618" width="7.85546875" style="1" customWidth="1"/>
    <col min="15619" max="15620" width="7.5703125" style="1" customWidth="1"/>
    <col min="15621" max="15621" width="10.140625" style="1" customWidth="1"/>
    <col min="15622" max="15622" width="9" style="1" customWidth="1"/>
    <col min="15623" max="15623" width="8" style="1" customWidth="1"/>
    <col min="15624" max="15624" width="46.85546875" style="1" customWidth="1"/>
    <col min="15625" max="15871" width="9.140625" style="1"/>
    <col min="15872" max="15872" width="3.7109375" style="1" customWidth="1"/>
    <col min="15873" max="15873" width="32.7109375" style="1" customWidth="1"/>
    <col min="15874" max="15874" width="7.85546875" style="1" customWidth="1"/>
    <col min="15875" max="15876" width="7.5703125" style="1" customWidth="1"/>
    <col min="15877" max="15877" width="10.140625" style="1" customWidth="1"/>
    <col min="15878" max="15878" width="9" style="1" customWidth="1"/>
    <col min="15879" max="15879" width="8" style="1" customWidth="1"/>
    <col min="15880" max="15880" width="46.85546875" style="1" customWidth="1"/>
    <col min="15881" max="16127" width="9.140625" style="1"/>
    <col min="16128" max="16128" width="3.7109375" style="1" customWidth="1"/>
    <col min="16129" max="16129" width="32.7109375" style="1" customWidth="1"/>
    <col min="16130" max="16130" width="7.85546875" style="1" customWidth="1"/>
    <col min="16131" max="16132" width="7.5703125" style="1" customWidth="1"/>
    <col min="16133" max="16133" width="10.140625" style="1" customWidth="1"/>
    <col min="16134" max="16134" width="9" style="1" customWidth="1"/>
    <col min="16135" max="16135" width="8" style="1" customWidth="1"/>
    <col min="16136" max="16136" width="46.85546875" style="1" customWidth="1"/>
    <col min="16137" max="16383" width="9.140625" style="1"/>
    <col min="16384" max="16384" width="8.85546875" style="1" customWidth="1"/>
  </cols>
  <sheetData>
    <row r="1" spans="1:8" s="4" customFormat="1" ht="45" x14ac:dyDescent="0.25">
      <c r="A1" s="2" t="s">
        <v>1</v>
      </c>
      <c r="B1" s="3" t="s">
        <v>9</v>
      </c>
      <c r="C1" s="3" t="s">
        <v>2</v>
      </c>
      <c r="D1" s="3" t="s">
        <v>3</v>
      </c>
      <c r="E1" s="3" t="s">
        <v>4</v>
      </c>
      <c r="F1" s="3" t="s">
        <v>14</v>
      </c>
      <c r="G1" s="3" t="s">
        <v>10</v>
      </c>
      <c r="H1" s="140" t="s">
        <v>111</v>
      </c>
    </row>
    <row r="2" spans="1:8" s="4" customFormat="1" ht="15" x14ac:dyDescent="0.25">
      <c r="A2" s="5"/>
      <c r="B2" s="6"/>
      <c r="C2" s="6"/>
      <c r="D2" s="6"/>
      <c r="E2" s="6"/>
      <c r="F2" s="6"/>
      <c r="G2" s="6"/>
      <c r="H2" s="7"/>
    </row>
    <row r="3" spans="1:8" s="4" customFormat="1" ht="15.75" thickBot="1" x14ac:dyDescent="0.3">
      <c r="A3" s="8"/>
      <c r="B3" s="9" t="s">
        <v>0</v>
      </c>
      <c r="C3" s="9" t="s">
        <v>0</v>
      </c>
      <c r="D3" s="9" t="s">
        <v>0</v>
      </c>
      <c r="E3" s="9" t="s">
        <v>0</v>
      </c>
      <c r="F3" s="9" t="s">
        <v>41</v>
      </c>
      <c r="G3" s="9" t="s">
        <v>0</v>
      </c>
      <c r="H3" s="10"/>
    </row>
    <row r="4" spans="1:8" s="4" customFormat="1" ht="15" x14ac:dyDescent="0.25">
      <c r="A4" s="59"/>
      <c r="B4" s="27"/>
      <c r="C4" s="27"/>
      <c r="D4" s="27"/>
      <c r="E4" s="27"/>
      <c r="F4" s="27"/>
      <c r="G4" s="27"/>
      <c r="H4" s="77"/>
    </row>
    <row r="5" spans="1:8" ht="14.25" customHeight="1" x14ac:dyDescent="0.25">
      <c r="A5" s="60" t="s">
        <v>42</v>
      </c>
      <c r="B5" s="12">
        <f>3254+2035-155</f>
        <v>5134</v>
      </c>
      <c r="C5" s="12">
        <v>-47</v>
      </c>
      <c r="D5" s="12">
        <v>0</v>
      </c>
      <c r="E5" s="12">
        <f>-190+40</f>
        <v>-150</v>
      </c>
      <c r="F5" s="12">
        <v>0</v>
      </c>
      <c r="G5" s="12">
        <f>SUM(B5:F5)</f>
        <v>4937</v>
      </c>
      <c r="H5" s="15" t="s">
        <v>43</v>
      </c>
    </row>
    <row r="6" spans="1:8" ht="77.25" customHeight="1" x14ac:dyDescent="0.25">
      <c r="A6" s="60"/>
      <c r="B6" s="12"/>
      <c r="C6" s="12"/>
      <c r="D6" s="12"/>
      <c r="E6" s="12"/>
      <c r="F6" s="12"/>
      <c r="G6" s="12"/>
      <c r="H6" s="61" t="s">
        <v>67</v>
      </c>
    </row>
    <row r="7" spans="1:8" x14ac:dyDescent="0.25">
      <c r="A7" s="62"/>
      <c r="B7" s="22"/>
      <c r="C7" s="22"/>
      <c r="D7" s="22"/>
      <c r="E7" s="22"/>
      <c r="F7" s="22"/>
      <c r="G7" s="22"/>
      <c r="H7" s="23"/>
    </row>
    <row r="8" spans="1:8" x14ac:dyDescent="0.25">
      <c r="A8" s="63"/>
      <c r="B8" s="12"/>
      <c r="C8" s="12"/>
      <c r="D8" s="12"/>
      <c r="E8" s="12"/>
      <c r="F8" s="12"/>
      <c r="G8" s="12"/>
      <c r="H8" s="14"/>
    </row>
    <row r="9" spans="1:8" ht="14.25" customHeight="1" x14ac:dyDescent="0.25">
      <c r="A9" s="11" t="s">
        <v>44</v>
      </c>
      <c r="B9" s="12">
        <f>8826-17</f>
        <v>8809</v>
      </c>
      <c r="C9" s="12">
        <v>-66</v>
      </c>
      <c r="D9" s="12">
        <v>0</v>
      </c>
      <c r="E9" s="12">
        <v>61</v>
      </c>
      <c r="F9" s="12">
        <v>0</v>
      </c>
      <c r="G9" s="12">
        <f>SUM(B9:F9)</f>
        <v>8804</v>
      </c>
      <c r="H9" s="15" t="s">
        <v>43</v>
      </c>
    </row>
    <row r="10" spans="1:8" ht="14.25" customHeight="1" x14ac:dyDescent="0.25">
      <c r="A10" s="60"/>
      <c r="B10" s="12"/>
      <c r="C10" s="12"/>
      <c r="D10" s="12"/>
      <c r="E10" s="12"/>
      <c r="F10" s="12"/>
      <c r="G10" s="12"/>
      <c r="H10" s="60" t="s">
        <v>66</v>
      </c>
    </row>
    <row r="11" spans="1:8" x14ac:dyDescent="0.25">
      <c r="A11" s="21"/>
      <c r="B11" s="22"/>
      <c r="C11" s="22"/>
      <c r="D11" s="22"/>
      <c r="E11" s="22"/>
      <c r="F11" s="22"/>
      <c r="G11" s="22"/>
      <c r="H11" s="24"/>
    </row>
    <row r="12" spans="1:8" x14ac:dyDescent="0.25">
      <c r="A12" s="11"/>
      <c r="B12" s="12"/>
      <c r="C12" s="12"/>
      <c r="D12" s="12"/>
      <c r="E12" s="12"/>
      <c r="F12" s="12"/>
      <c r="G12" s="12"/>
      <c r="H12" s="14"/>
    </row>
    <row r="13" spans="1:8" ht="14.25" customHeight="1" x14ac:dyDescent="0.25">
      <c r="A13" s="11" t="s">
        <v>45</v>
      </c>
      <c r="B13" s="12">
        <v>2505</v>
      </c>
      <c r="C13" s="12">
        <v>-11</v>
      </c>
      <c r="D13" s="12">
        <v>0</v>
      </c>
      <c r="E13" s="12">
        <v>-9</v>
      </c>
      <c r="F13" s="12">
        <v>0</v>
      </c>
      <c r="G13" s="12">
        <f>SUM(B13:F13)</f>
        <v>2485</v>
      </c>
      <c r="H13" s="15" t="s">
        <v>43</v>
      </c>
    </row>
    <row r="14" spans="1:8" x14ac:dyDescent="0.25">
      <c r="A14" s="11"/>
      <c r="B14" s="12"/>
      <c r="C14" s="12"/>
      <c r="D14" s="12"/>
      <c r="E14" s="12"/>
      <c r="F14" s="12"/>
      <c r="G14" s="12"/>
      <c r="H14" s="55" t="s">
        <v>46</v>
      </c>
    </row>
    <row r="15" spans="1:8" x14ac:dyDescent="0.25">
      <c r="A15" s="21"/>
      <c r="B15" s="22"/>
      <c r="C15" s="22"/>
      <c r="D15" s="22"/>
      <c r="E15" s="22"/>
      <c r="F15" s="22"/>
      <c r="G15" s="47"/>
      <c r="H15" s="24"/>
    </row>
    <row r="16" spans="1:8" x14ac:dyDescent="0.25">
      <c r="A16" s="11"/>
      <c r="B16" s="12"/>
      <c r="C16" s="12"/>
      <c r="D16" s="12"/>
      <c r="E16" s="12"/>
      <c r="F16" s="12"/>
      <c r="G16" s="35"/>
      <c r="H16" s="14"/>
    </row>
    <row r="17" spans="1:9" ht="14.25" customHeight="1" x14ac:dyDescent="0.25">
      <c r="A17" s="11" t="s">
        <v>47</v>
      </c>
      <c r="B17" s="12">
        <f>48+203</f>
        <v>251</v>
      </c>
      <c r="C17" s="12">
        <v>0</v>
      </c>
      <c r="D17" s="12">
        <v>0</v>
      </c>
      <c r="E17" s="12">
        <v>0</v>
      </c>
      <c r="F17" s="12">
        <v>0</v>
      </c>
      <c r="G17" s="12">
        <f>SUM(B17:F17)</f>
        <v>251</v>
      </c>
      <c r="H17" s="55"/>
    </row>
    <row r="18" spans="1:9" ht="14.25" customHeight="1" x14ac:dyDescent="0.25">
      <c r="A18" s="21"/>
      <c r="B18" s="22"/>
      <c r="C18" s="22"/>
      <c r="D18" s="22"/>
      <c r="E18" s="22"/>
      <c r="F18" s="22"/>
      <c r="G18" s="22"/>
      <c r="H18" s="23"/>
    </row>
    <row r="19" spans="1:9" x14ac:dyDescent="0.25">
      <c r="A19" s="11"/>
      <c r="B19" s="12"/>
      <c r="C19" s="12"/>
      <c r="D19" s="12"/>
      <c r="E19" s="12"/>
      <c r="F19" s="12"/>
      <c r="G19" s="12"/>
      <c r="H19" s="55"/>
    </row>
    <row r="20" spans="1:9" ht="14.45" customHeight="1" x14ac:dyDescent="0.25">
      <c r="A20" s="11" t="s">
        <v>48</v>
      </c>
      <c r="B20" s="12">
        <f>2379-31</f>
        <v>2348</v>
      </c>
      <c r="C20" s="12">
        <v>-8</v>
      </c>
      <c r="D20" s="12">
        <v>0</v>
      </c>
      <c r="E20" s="12">
        <v>0</v>
      </c>
      <c r="F20" s="12">
        <v>138</v>
      </c>
      <c r="G20" s="12">
        <f>SUM(B20:F20)</f>
        <v>2478</v>
      </c>
      <c r="H20" s="64" t="s">
        <v>49</v>
      </c>
    </row>
    <row r="21" spans="1:9" ht="14.45" customHeight="1" x14ac:dyDescent="0.25">
      <c r="A21" s="11"/>
      <c r="B21" s="12"/>
      <c r="C21" s="12"/>
      <c r="D21" s="12"/>
      <c r="E21" s="12"/>
      <c r="F21" s="12"/>
      <c r="G21" s="12"/>
      <c r="H21" s="14" t="s">
        <v>50</v>
      </c>
    </row>
    <row r="22" spans="1:9" x14ac:dyDescent="0.25">
      <c r="A22" s="11"/>
      <c r="B22" s="12"/>
      <c r="C22" s="12"/>
      <c r="D22" s="12"/>
      <c r="E22" s="12"/>
      <c r="F22" s="12"/>
      <c r="G22" s="35"/>
      <c r="H22" s="14"/>
    </row>
    <row r="23" spans="1:9" ht="15" customHeight="1" thickBot="1" x14ac:dyDescent="0.3">
      <c r="A23" s="190" t="s">
        <v>51</v>
      </c>
      <c r="B23" s="191">
        <f t="shared" ref="B23:G23" si="0">SUM(B5:B22)</f>
        <v>19047</v>
      </c>
      <c r="C23" s="191">
        <f t="shared" si="0"/>
        <v>-132</v>
      </c>
      <c r="D23" s="191">
        <f t="shared" si="0"/>
        <v>0</v>
      </c>
      <c r="E23" s="191">
        <f t="shared" si="0"/>
        <v>-98</v>
      </c>
      <c r="F23" s="191">
        <f t="shared" si="0"/>
        <v>138</v>
      </c>
      <c r="G23" s="191">
        <f t="shared" si="0"/>
        <v>18955</v>
      </c>
      <c r="H23" s="192"/>
    </row>
    <row r="24" spans="1:9" ht="13.5" customHeight="1" x14ac:dyDescent="0.25">
      <c r="A24" s="54"/>
      <c r="B24" s="53"/>
      <c r="C24" s="53"/>
      <c r="D24" s="53"/>
      <c r="E24" s="53"/>
      <c r="F24" s="53"/>
      <c r="G24" s="54"/>
      <c r="H24" s="56"/>
    </row>
    <row r="25" spans="1:9" s="17" customFormat="1" ht="15" x14ac:dyDescent="0.25">
      <c r="A25" s="70" t="s">
        <v>5</v>
      </c>
      <c r="B25" s="70"/>
      <c r="C25" s="70"/>
      <c r="D25" s="70"/>
      <c r="E25" s="70"/>
      <c r="F25" s="70"/>
      <c r="G25" s="70"/>
      <c r="H25" s="71"/>
      <c r="I25" s="18"/>
    </row>
    <row r="26" spans="1:9" s="19" customFormat="1" ht="48.75" customHeight="1" x14ac:dyDescent="0.25">
      <c r="A26" s="81" t="s">
        <v>52</v>
      </c>
      <c r="B26" s="82"/>
      <c r="C26" s="82"/>
      <c r="D26" s="82"/>
      <c r="E26" s="82"/>
      <c r="F26" s="82"/>
      <c r="G26" s="82"/>
      <c r="H26" s="82"/>
      <c r="I26" s="1"/>
    </row>
    <row r="27" spans="1:9" s="19" customFormat="1" ht="15" x14ac:dyDescent="0.25">
      <c r="A27" s="79" t="s">
        <v>16</v>
      </c>
      <c r="B27" s="80"/>
      <c r="C27" s="80"/>
      <c r="D27" s="80"/>
      <c r="E27" s="80"/>
      <c r="F27" s="80"/>
      <c r="G27" s="80"/>
      <c r="H27" s="80"/>
      <c r="I27" s="1"/>
    </row>
    <row r="28" spans="1:9" s="19" customFormat="1" ht="15" x14ac:dyDescent="0.25">
      <c r="A28" s="65"/>
      <c r="B28" s="66"/>
      <c r="C28" s="66"/>
      <c r="D28" s="66"/>
      <c r="E28" s="66"/>
      <c r="F28" s="66"/>
      <c r="G28" s="66"/>
      <c r="H28" s="66"/>
      <c r="I28" s="1"/>
    </row>
    <row r="29" spans="1:9" s="19" customFormat="1" ht="15" x14ac:dyDescent="0.25">
      <c r="A29" s="67" t="s">
        <v>92</v>
      </c>
      <c r="B29" s="54"/>
      <c r="C29" s="54"/>
      <c r="D29" s="54"/>
      <c r="E29" s="54"/>
      <c r="F29" s="54"/>
      <c r="G29" s="54"/>
      <c r="H29" s="56"/>
      <c r="I29" s="1"/>
    </row>
    <row r="30" spans="1:9" s="19" customFormat="1" ht="15" x14ac:dyDescent="0.25">
      <c r="A30" s="54" t="s">
        <v>91</v>
      </c>
      <c r="B30" s="54"/>
      <c r="C30" s="54"/>
      <c r="D30" s="54"/>
      <c r="E30" s="54"/>
      <c r="F30" s="54"/>
      <c r="G30" s="54"/>
      <c r="H30" s="56"/>
      <c r="I30" s="1"/>
    </row>
    <row r="31" spans="1:9" s="19" customFormat="1" ht="15" x14ac:dyDescent="0.25">
      <c r="A31" s="67" t="s">
        <v>90</v>
      </c>
      <c r="B31" s="54"/>
      <c r="C31" s="54"/>
      <c r="D31" s="54"/>
      <c r="E31" s="54"/>
      <c r="F31" s="54"/>
      <c r="G31" s="54"/>
      <c r="H31" s="56"/>
      <c r="I31" s="1"/>
    </row>
    <row r="32" spans="1:9" s="19" customFormat="1" ht="15" x14ac:dyDescent="0.25">
      <c r="A32" s="67" t="s">
        <v>53</v>
      </c>
      <c r="B32" s="54"/>
      <c r="C32" s="54"/>
      <c r="D32" s="54"/>
      <c r="E32" s="54"/>
      <c r="F32" s="54"/>
      <c r="G32" s="54"/>
      <c r="H32" s="56"/>
      <c r="I32" s="1"/>
    </row>
    <row r="33" spans="1:9" s="19" customFormat="1" ht="15" x14ac:dyDescent="0.25">
      <c r="A33" s="67" t="s">
        <v>93</v>
      </c>
      <c r="B33" s="54"/>
      <c r="C33" s="54"/>
      <c r="D33" s="54"/>
      <c r="E33" s="54"/>
      <c r="F33" s="54"/>
      <c r="G33" s="54"/>
      <c r="H33" s="56"/>
      <c r="I33" s="1"/>
    </row>
    <row r="34" spans="1:9" s="19" customFormat="1" ht="15" x14ac:dyDescent="0.25">
      <c r="A34" s="67"/>
      <c r="B34" s="54"/>
      <c r="C34" s="54"/>
      <c r="D34" s="54"/>
      <c r="E34" s="54"/>
      <c r="F34" s="54"/>
      <c r="G34" s="54"/>
      <c r="H34" s="56"/>
      <c r="I34" s="1"/>
    </row>
    <row r="39" spans="1:9" ht="15" x14ac:dyDescent="0.25">
      <c r="A39"/>
    </row>
  </sheetData>
  <mergeCells count="2">
    <mergeCell ref="A26:H26"/>
    <mergeCell ref="A27:H27"/>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&amp;C&amp;"Arial,Bold"&amp;UENVIRONMENT AND COMMUNITY SERVICES
REVENUE BUDGET SUMMARY 2021/22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heetViews>
  <sheetFormatPr defaultRowHeight="15" x14ac:dyDescent="0.25"/>
  <cols>
    <col min="1" max="1" width="55.7109375" style="19" customWidth="1"/>
    <col min="2" max="7" width="15.7109375" style="19" customWidth="1"/>
    <col min="8" max="8" width="85.7109375" style="19" customWidth="1"/>
    <col min="9" max="16384" width="9.140625" style="19"/>
  </cols>
  <sheetData>
    <row r="1" spans="1:12" s="4" customFormat="1" ht="51.75" customHeight="1" x14ac:dyDescent="0.25">
      <c r="A1" s="2" t="s">
        <v>1</v>
      </c>
      <c r="B1" s="3" t="s">
        <v>21</v>
      </c>
      <c r="C1" s="3" t="s">
        <v>2</v>
      </c>
      <c r="D1" s="3" t="s">
        <v>3</v>
      </c>
      <c r="E1" s="3" t="s">
        <v>4</v>
      </c>
      <c r="F1" s="3" t="s">
        <v>14</v>
      </c>
      <c r="G1" s="3" t="s">
        <v>22</v>
      </c>
      <c r="H1" s="140" t="s">
        <v>111</v>
      </c>
      <c r="I1" s="26"/>
      <c r="J1" s="25"/>
      <c r="K1" s="26"/>
      <c r="L1" s="26"/>
    </row>
    <row r="2" spans="1:12" s="4" customFormat="1" ht="18" customHeight="1" x14ac:dyDescent="0.25">
      <c r="A2" s="5"/>
      <c r="B2" s="6"/>
      <c r="C2" s="6"/>
      <c r="D2" s="6"/>
      <c r="E2" s="6"/>
      <c r="F2" s="27"/>
      <c r="G2" s="6"/>
      <c r="H2" s="28"/>
      <c r="I2" s="26"/>
      <c r="J2" s="25"/>
      <c r="K2" s="26"/>
      <c r="L2" s="26"/>
    </row>
    <row r="3" spans="1:12" s="4" customFormat="1" ht="15.75" thickBot="1" x14ac:dyDescent="0.3">
      <c r="A3" s="8"/>
      <c r="B3" s="9" t="s">
        <v>0</v>
      </c>
      <c r="C3" s="9" t="s">
        <v>0</v>
      </c>
      <c r="D3" s="9" t="s">
        <v>0</v>
      </c>
      <c r="E3" s="9" t="s">
        <v>0</v>
      </c>
      <c r="F3" s="9" t="s">
        <v>0</v>
      </c>
      <c r="G3" s="9" t="s">
        <v>0</v>
      </c>
      <c r="H3" s="29"/>
      <c r="I3" s="26"/>
      <c r="J3" s="25"/>
      <c r="K3" s="26"/>
      <c r="L3" s="26"/>
    </row>
    <row r="4" spans="1:12" s="1" customFormat="1" ht="14.45" customHeight="1" x14ac:dyDescent="0.25">
      <c r="A4" s="30"/>
      <c r="B4" s="31"/>
      <c r="C4" s="31"/>
      <c r="D4" s="31"/>
      <c r="E4" s="31"/>
      <c r="F4" s="31"/>
      <c r="G4" s="31"/>
      <c r="H4" s="32" t="s">
        <v>5</v>
      </c>
      <c r="I4" s="25"/>
      <c r="J4" s="25"/>
      <c r="K4" s="25"/>
      <c r="L4" s="25"/>
    </row>
    <row r="5" spans="1:12" s="1" customFormat="1" ht="14.45" customHeight="1" x14ac:dyDescent="0.25">
      <c r="A5" s="33" t="s">
        <v>54</v>
      </c>
      <c r="B5" s="35">
        <v>-2924</v>
      </c>
      <c r="C5" s="35">
        <v>0</v>
      </c>
      <c r="D5" s="35">
        <v>0</v>
      </c>
      <c r="E5" s="35">
        <v>125</v>
      </c>
      <c r="F5" s="35">
        <v>0</v>
      </c>
      <c r="G5" s="35">
        <f>SUM(B5:F5)</f>
        <v>-2799</v>
      </c>
      <c r="H5" s="32" t="s">
        <v>23</v>
      </c>
      <c r="J5" s="25"/>
    </row>
    <row r="6" spans="1:12" s="1" customFormat="1" ht="45" customHeight="1" x14ac:dyDescent="0.25">
      <c r="A6" s="33"/>
      <c r="B6" s="35"/>
      <c r="C6" s="35"/>
      <c r="D6" s="35"/>
      <c r="E6" s="35"/>
      <c r="F6" s="35"/>
      <c r="G6" s="35"/>
      <c r="H6" s="73" t="s">
        <v>61</v>
      </c>
      <c r="J6" s="25"/>
    </row>
    <row r="7" spans="1:12" s="1" customFormat="1" ht="14.45" customHeight="1" x14ac:dyDescent="0.25">
      <c r="A7" s="44"/>
      <c r="B7" s="47"/>
      <c r="C7" s="47"/>
      <c r="D7" s="47"/>
      <c r="E7" s="47"/>
      <c r="F7" s="47"/>
      <c r="G7" s="47"/>
      <c r="H7" s="76"/>
      <c r="J7" s="25"/>
    </row>
    <row r="8" spans="1:12" s="1" customFormat="1" ht="14.45" customHeight="1" x14ac:dyDescent="0.25">
      <c r="A8" s="33"/>
      <c r="B8" s="35"/>
      <c r="C8" s="35"/>
      <c r="D8" s="35"/>
      <c r="E8" s="35"/>
      <c r="F8" s="35"/>
      <c r="G8" s="35"/>
      <c r="H8" s="74"/>
      <c r="J8" s="25"/>
    </row>
    <row r="9" spans="1:12" s="1" customFormat="1" ht="14.45" customHeight="1" x14ac:dyDescent="0.25">
      <c r="A9" s="33" t="s">
        <v>55</v>
      </c>
      <c r="B9" s="34">
        <f>676-98</f>
        <v>578</v>
      </c>
      <c r="C9" s="34">
        <v>-7</v>
      </c>
      <c r="D9" s="34">
        <v>0</v>
      </c>
      <c r="E9" s="34">
        <v>-2</v>
      </c>
      <c r="F9" s="34">
        <v>0</v>
      </c>
      <c r="G9" s="35">
        <f>SUM(B9:F9)</f>
        <v>569</v>
      </c>
      <c r="H9" s="75" t="s">
        <v>23</v>
      </c>
      <c r="J9" s="25"/>
    </row>
    <row r="10" spans="1:12" s="1" customFormat="1" ht="14.45" customHeight="1" x14ac:dyDescent="0.25">
      <c r="A10" s="33"/>
      <c r="B10" s="34"/>
      <c r="C10" s="34"/>
      <c r="D10" s="34"/>
      <c r="E10" s="34"/>
      <c r="F10" s="34"/>
      <c r="G10" s="35"/>
      <c r="H10" s="73" t="s">
        <v>63</v>
      </c>
      <c r="J10" s="25"/>
    </row>
    <row r="11" spans="1:12" s="1" customFormat="1" ht="14.45" customHeight="1" x14ac:dyDescent="0.25">
      <c r="A11" s="42"/>
      <c r="B11" s="34"/>
      <c r="C11" s="34"/>
      <c r="D11" s="34"/>
      <c r="E11" s="34"/>
      <c r="F11" s="34"/>
      <c r="G11" s="34"/>
      <c r="H11" s="38"/>
    </row>
    <row r="12" spans="1:12" s="1" customFormat="1" ht="15.75" thickBot="1" x14ac:dyDescent="0.3">
      <c r="A12" s="199" t="s">
        <v>56</v>
      </c>
      <c r="B12" s="191">
        <f t="shared" ref="B12:G12" si="0">SUM(B4:B11)</f>
        <v>-2346</v>
      </c>
      <c r="C12" s="191">
        <f t="shared" si="0"/>
        <v>-7</v>
      </c>
      <c r="D12" s="191">
        <f t="shared" si="0"/>
        <v>0</v>
      </c>
      <c r="E12" s="191">
        <f t="shared" si="0"/>
        <v>123</v>
      </c>
      <c r="F12" s="191">
        <f t="shared" si="0"/>
        <v>0</v>
      </c>
      <c r="G12" s="191">
        <f t="shared" si="0"/>
        <v>-2230</v>
      </c>
      <c r="H12" s="194"/>
    </row>
    <row r="13" spans="1:12" s="1" customFormat="1" x14ac:dyDescent="0.25">
      <c r="A13" s="50"/>
      <c r="B13" s="120"/>
      <c r="C13" s="120"/>
      <c r="D13" s="72"/>
      <c r="E13" s="120"/>
      <c r="F13" s="72"/>
      <c r="G13" s="120"/>
      <c r="H13" s="51"/>
    </row>
    <row r="14" spans="1:12" s="1" customFormat="1" x14ac:dyDescent="0.25">
      <c r="A14" s="79" t="s">
        <v>16</v>
      </c>
      <c r="B14" s="80"/>
      <c r="C14" s="80"/>
      <c r="D14" s="80"/>
      <c r="E14" s="80"/>
      <c r="F14" s="80"/>
      <c r="G14" s="80"/>
      <c r="H14" s="80"/>
    </row>
    <row r="15" spans="1:12" s="1" customFormat="1" x14ac:dyDescent="0.25">
      <c r="A15" s="50"/>
      <c r="B15" s="50"/>
      <c r="C15" s="50"/>
      <c r="D15" s="50"/>
      <c r="E15" s="50"/>
      <c r="F15" s="50"/>
      <c r="G15" s="50"/>
      <c r="H15" s="50"/>
    </row>
    <row r="16" spans="1:12" s="4" customFormat="1" ht="14.45" customHeight="1" x14ac:dyDescent="0.25">
      <c r="A16" s="51" t="s">
        <v>57</v>
      </c>
      <c r="B16" s="52"/>
      <c r="C16" s="52"/>
      <c r="D16" s="53"/>
      <c r="E16" s="53"/>
      <c r="F16" s="53"/>
      <c r="G16" s="53"/>
      <c r="H16" s="54"/>
    </row>
    <row r="17" spans="1:8" s="1" customFormat="1" ht="14.45" customHeight="1" x14ac:dyDescent="0.25">
      <c r="A17" s="51"/>
      <c r="B17" s="52"/>
      <c r="C17" s="52"/>
      <c r="D17" s="53"/>
      <c r="E17" s="53"/>
      <c r="F17" s="53"/>
      <c r="G17" s="53"/>
      <c r="H17" s="54"/>
    </row>
    <row r="18" spans="1:8" s="1" customFormat="1" ht="14.45" customHeight="1" x14ac:dyDescent="0.25">
      <c r="A18" s="78" t="s">
        <v>58</v>
      </c>
      <c r="B18" s="78"/>
      <c r="C18" s="78"/>
      <c r="D18" s="78"/>
      <c r="E18" s="78"/>
      <c r="F18" s="78"/>
      <c r="G18" s="78"/>
      <c r="H18" s="78"/>
    </row>
    <row r="19" spans="1:8" s="1" customFormat="1" ht="14.45" customHeight="1" x14ac:dyDescent="0.25">
      <c r="A19" s="51"/>
      <c r="B19" s="52"/>
      <c r="C19" s="52"/>
      <c r="D19" s="53"/>
      <c r="E19" s="53"/>
      <c r="F19" s="53"/>
      <c r="G19" s="53"/>
      <c r="H19" s="54"/>
    </row>
    <row r="20" spans="1:8" s="1" customFormat="1" ht="14.45" customHeight="1" x14ac:dyDescent="0.25">
      <c r="A20" s="51" t="s">
        <v>59</v>
      </c>
      <c r="B20" s="52"/>
      <c r="C20" s="52"/>
      <c r="D20" s="53"/>
      <c r="E20" s="53"/>
      <c r="F20" s="53"/>
      <c r="G20" s="53"/>
      <c r="H20" s="54"/>
    </row>
    <row r="21" spans="1:8" x14ac:dyDescent="0.25">
      <c r="A21" s="68"/>
      <c r="B21" s="68"/>
      <c r="C21" s="68"/>
      <c r="D21" s="68"/>
      <c r="E21" s="68"/>
      <c r="F21" s="68"/>
      <c r="G21" s="68"/>
      <c r="H21" s="68"/>
    </row>
    <row r="25" spans="1:8" s="1" customFormat="1" ht="14.25" hidden="1" x14ac:dyDescent="0.25">
      <c r="B25" s="16"/>
      <c r="C25" s="16"/>
      <c r="D25" s="16"/>
      <c r="E25" s="16"/>
      <c r="F25" s="16"/>
      <c r="G25" s="16"/>
    </row>
    <row r="26" spans="1:8" s="1" customFormat="1" ht="14.25" hidden="1" x14ac:dyDescent="0.25">
      <c r="B26" s="16"/>
      <c r="C26" s="16"/>
      <c r="D26" s="16"/>
      <c r="E26" s="16"/>
      <c r="F26" s="16"/>
      <c r="G26" s="16"/>
    </row>
    <row r="27" spans="1:8" s="1" customFormat="1" ht="14.25" hidden="1" x14ac:dyDescent="0.25">
      <c r="B27" s="16"/>
      <c r="C27" s="16"/>
      <c r="D27" s="16"/>
      <c r="E27" s="16"/>
      <c r="F27" s="16"/>
      <c r="G27" s="16"/>
    </row>
    <row r="28" spans="1:8" s="1" customFormat="1" ht="14.25" hidden="1" x14ac:dyDescent="0.25">
      <c r="B28" s="16"/>
      <c r="C28" s="16"/>
      <c r="D28" s="16"/>
      <c r="E28" s="16"/>
      <c r="F28" s="16"/>
      <c r="G28" s="16"/>
    </row>
    <row r="29" spans="1:8" s="1" customFormat="1" ht="14.25" hidden="1" x14ac:dyDescent="0.25">
      <c r="B29" s="16"/>
      <c r="C29" s="16"/>
      <c r="D29" s="16"/>
      <c r="E29" s="16"/>
      <c r="F29" s="16"/>
      <c r="G29" s="16"/>
    </row>
    <row r="30" spans="1:8" s="1" customFormat="1" ht="14.25" hidden="1" x14ac:dyDescent="0.25">
      <c r="B30" s="16"/>
      <c r="C30" s="16"/>
      <c r="D30" s="16"/>
      <c r="E30" s="16"/>
      <c r="F30" s="16"/>
      <c r="G30" s="16"/>
    </row>
    <row r="31" spans="1:8" s="1" customFormat="1" ht="14.25" hidden="1" x14ac:dyDescent="0.25">
      <c r="B31" s="16"/>
      <c r="C31" s="16"/>
      <c r="D31" s="16"/>
      <c r="E31" s="16"/>
      <c r="F31" s="16"/>
      <c r="G31" s="16"/>
    </row>
    <row r="32" spans="1:8" s="1" customFormat="1" ht="14.25" hidden="1" x14ac:dyDescent="0.25">
      <c r="B32" s="16"/>
      <c r="C32" s="16"/>
      <c r="D32" s="16"/>
      <c r="E32" s="16"/>
      <c r="F32" s="16"/>
      <c r="G32" s="16"/>
    </row>
    <row r="33" spans="2:7" s="1" customFormat="1" ht="14.25" x14ac:dyDescent="0.25">
      <c r="B33" s="16"/>
      <c r="C33" s="16"/>
      <c r="D33" s="16"/>
      <c r="E33" s="16"/>
      <c r="F33" s="16"/>
      <c r="G33" s="16"/>
    </row>
  </sheetData>
  <mergeCells count="2">
    <mergeCell ref="A18:H18"/>
    <mergeCell ref="A14:H14"/>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&amp;C&amp;"Arial,Bold"&amp;UPUBLIC HEALTH AND PUBLIC PROTECTION
REVENUE BUDGET SUMMARY 2021/22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Normal="100" workbookViewId="0"/>
  </sheetViews>
  <sheetFormatPr defaultColWidth="9" defaultRowHeight="15" x14ac:dyDescent="0.25"/>
  <cols>
    <col min="1" max="1" width="55.7109375" style="87" customWidth="1"/>
    <col min="2" max="7" width="15.7109375" style="87" customWidth="1"/>
    <col min="8" max="8" width="85.7109375" style="87" customWidth="1"/>
    <col min="9" max="16384" width="9" style="87"/>
  </cols>
  <sheetData>
    <row r="1" spans="1:8" ht="45" x14ac:dyDescent="0.25">
      <c r="A1" s="85" t="s">
        <v>1</v>
      </c>
      <c r="B1" s="86" t="s">
        <v>21</v>
      </c>
      <c r="C1" s="86" t="s">
        <v>2</v>
      </c>
      <c r="D1" s="86" t="s">
        <v>3</v>
      </c>
      <c r="E1" s="86" t="s">
        <v>4</v>
      </c>
      <c r="F1" s="86" t="s">
        <v>14</v>
      </c>
      <c r="G1" s="86" t="s">
        <v>22</v>
      </c>
      <c r="H1" s="140" t="s">
        <v>111</v>
      </c>
    </row>
    <row r="2" spans="1:8" x14ac:dyDescent="0.25">
      <c r="A2" s="88"/>
      <c r="B2" s="89"/>
      <c r="C2" s="89"/>
      <c r="D2" s="89"/>
      <c r="E2" s="89"/>
      <c r="F2" s="90"/>
      <c r="G2" s="89"/>
      <c r="H2" s="91"/>
    </row>
    <row r="3" spans="1:8" ht="15.75" thickBot="1" x14ac:dyDescent="0.3">
      <c r="A3" s="92"/>
      <c r="B3" s="93" t="s">
        <v>0</v>
      </c>
      <c r="C3" s="93" t="s">
        <v>0</v>
      </c>
      <c r="D3" s="93" t="s">
        <v>0</v>
      </c>
      <c r="E3" s="93" t="s">
        <v>0</v>
      </c>
      <c r="F3" s="93" t="s">
        <v>0</v>
      </c>
      <c r="G3" s="93" t="s">
        <v>0</v>
      </c>
      <c r="H3" s="94"/>
    </row>
    <row r="4" spans="1:8" x14ac:dyDescent="0.25">
      <c r="A4" s="95"/>
      <c r="B4" s="96"/>
      <c r="C4" s="96"/>
      <c r="D4" s="96"/>
      <c r="E4" s="96"/>
      <c r="F4" s="96"/>
      <c r="G4" s="96"/>
      <c r="H4" s="97" t="s">
        <v>5</v>
      </c>
    </row>
    <row r="5" spans="1:8" x14ac:dyDescent="0.25">
      <c r="A5" s="98" t="s">
        <v>68</v>
      </c>
      <c r="B5" s="99">
        <f>405-46</f>
        <v>359</v>
      </c>
      <c r="C5" s="99">
        <f>-39-12+7</f>
        <v>-44</v>
      </c>
      <c r="D5" s="99">
        <v>0</v>
      </c>
      <c r="E5" s="99">
        <v>120</v>
      </c>
      <c r="F5" s="99">
        <f>46-46</f>
        <v>0</v>
      </c>
      <c r="G5" s="99">
        <f>SUM(B5:F5)</f>
        <v>435</v>
      </c>
      <c r="H5" s="97" t="s">
        <v>86</v>
      </c>
    </row>
    <row r="6" spans="1:8" ht="28.5" x14ac:dyDescent="0.25">
      <c r="A6" s="100"/>
      <c r="B6" s="99"/>
      <c r="C6" s="99"/>
      <c r="D6" s="99"/>
      <c r="E6" s="99"/>
      <c r="F6" s="99"/>
      <c r="G6" s="99"/>
      <c r="H6" s="108" t="s">
        <v>94</v>
      </c>
    </row>
    <row r="7" spans="1:8" x14ac:dyDescent="0.25">
      <c r="A7" s="111"/>
      <c r="B7" s="112"/>
      <c r="C7" s="112"/>
      <c r="D7" s="112"/>
      <c r="E7" s="112"/>
      <c r="F7" s="112"/>
      <c r="G7" s="112"/>
      <c r="H7" s="113"/>
    </row>
    <row r="8" spans="1:8" x14ac:dyDescent="0.25">
      <c r="A8" s="101"/>
      <c r="B8" s="99"/>
      <c r="C8" s="99"/>
      <c r="D8" s="99"/>
      <c r="E8" s="99"/>
      <c r="F8" s="99"/>
      <c r="G8" s="99"/>
      <c r="H8" s="102"/>
    </row>
    <row r="9" spans="1:8" x14ac:dyDescent="0.25">
      <c r="A9" s="103" t="s">
        <v>69</v>
      </c>
      <c r="B9" s="104">
        <f>-858+95</f>
        <v>-763</v>
      </c>
      <c r="C9" s="104">
        <f>-95+95</f>
        <v>0</v>
      </c>
      <c r="D9" s="104">
        <v>0</v>
      </c>
      <c r="E9" s="104">
        <v>0</v>
      </c>
      <c r="F9" s="104">
        <v>0</v>
      </c>
      <c r="G9" s="99">
        <f>SUM(B9:F9)</f>
        <v>-763</v>
      </c>
      <c r="H9" s="97"/>
    </row>
    <row r="10" spans="1:8" x14ac:dyDescent="0.25">
      <c r="A10" s="114"/>
      <c r="B10" s="115"/>
      <c r="C10" s="115"/>
      <c r="D10" s="115"/>
      <c r="E10" s="115"/>
      <c r="F10" s="115"/>
      <c r="G10" s="112"/>
      <c r="H10" s="116"/>
    </row>
    <row r="11" spans="1:8" x14ac:dyDescent="0.25">
      <c r="A11" s="103"/>
      <c r="B11" s="104"/>
      <c r="C11" s="104"/>
      <c r="D11" s="104"/>
      <c r="E11" s="104"/>
      <c r="F11" s="104"/>
      <c r="G11" s="99"/>
      <c r="H11" s="105"/>
    </row>
    <row r="12" spans="1:8" ht="15" customHeight="1" x14ac:dyDescent="0.25">
      <c r="A12" s="103" t="s">
        <v>70</v>
      </c>
      <c r="B12" s="104">
        <f>119-74</f>
        <v>45</v>
      </c>
      <c r="C12" s="104">
        <v>0</v>
      </c>
      <c r="D12" s="104">
        <v>0</v>
      </c>
      <c r="E12" s="104">
        <v>0</v>
      </c>
      <c r="F12" s="104">
        <f>120-46-74</f>
        <v>0</v>
      </c>
      <c r="G12" s="99">
        <f>SUM(B12:F12)</f>
        <v>45</v>
      </c>
      <c r="H12" s="105"/>
    </row>
    <row r="13" spans="1:8" ht="15" customHeight="1" x14ac:dyDescent="0.25">
      <c r="A13" s="114"/>
      <c r="B13" s="115"/>
      <c r="C13" s="115"/>
      <c r="D13" s="115"/>
      <c r="E13" s="115"/>
      <c r="F13" s="115"/>
      <c r="G13" s="112"/>
      <c r="H13" s="116"/>
    </row>
    <row r="14" spans="1:8" x14ac:dyDescent="0.25">
      <c r="A14" s="103"/>
      <c r="B14" s="104"/>
      <c r="C14" s="104"/>
      <c r="D14" s="104"/>
      <c r="E14" s="104"/>
      <c r="F14" s="104"/>
      <c r="G14" s="99"/>
      <c r="H14" s="105"/>
    </row>
    <row r="15" spans="1:8" x14ac:dyDescent="0.25">
      <c r="A15" s="103" t="s">
        <v>71</v>
      </c>
      <c r="B15" s="99">
        <f>750+6</f>
        <v>756</v>
      </c>
      <c r="C15" s="99">
        <f>12+1-13</f>
        <v>0</v>
      </c>
      <c r="D15" s="99">
        <v>0</v>
      </c>
      <c r="E15" s="99">
        <v>0</v>
      </c>
      <c r="F15" s="99">
        <f>-20+20</f>
        <v>0</v>
      </c>
      <c r="G15" s="99">
        <f>SUM(B15:F15)</f>
        <v>756</v>
      </c>
      <c r="H15" s="97"/>
    </row>
    <row r="16" spans="1:8" x14ac:dyDescent="0.25">
      <c r="A16" s="114"/>
      <c r="B16" s="112"/>
      <c r="C16" s="112"/>
      <c r="D16" s="112"/>
      <c r="E16" s="112"/>
      <c r="F16" s="112"/>
      <c r="G16" s="112"/>
      <c r="H16" s="116"/>
    </row>
    <row r="17" spans="1:8" x14ac:dyDescent="0.25">
      <c r="A17" s="103"/>
      <c r="B17" s="99"/>
      <c r="C17" s="99"/>
      <c r="D17" s="99"/>
      <c r="E17" s="99"/>
      <c r="F17" s="99"/>
      <c r="G17" s="99"/>
      <c r="H17" s="105"/>
    </row>
    <row r="18" spans="1:8" x14ac:dyDescent="0.25">
      <c r="A18" s="103" t="s">
        <v>72</v>
      </c>
      <c r="B18" s="104">
        <f>354-7-25-12+22-16</f>
        <v>316</v>
      </c>
      <c r="C18" s="99">
        <f>7+25-22+28-38</f>
        <v>0</v>
      </c>
      <c r="D18" s="104">
        <v>0</v>
      </c>
      <c r="E18" s="104">
        <v>0</v>
      </c>
      <c r="F18" s="104">
        <f>12-12</f>
        <v>0</v>
      </c>
      <c r="G18" s="99">
        <f>SUM(B18:F18)</f>
        <v>316</v>
      </c>
      <c r="H18" s="97"/>
    </row>
    <row r="19" spans="1:8" x14ac:dyDescent="0.25">
      <c r="A19" s="114"/>
      <c r="B19" s="115"/>
      <c r="C19" s="115"/>
      <c r="D19" s="115"/>
      <c r="E19" s="117"/>
      <c r="F19" s="115"/>
      <c r="G19" s="112"/>
      <c r="H19" s="116"/>
    </row>
    <row r="20" spans="1:8" x14ac:dyDescent="0.25">
      <c r="A20" s="107"/>
      <c r="B20" s="104"/>
      <c r="C20" s="104"/>
      <c r="D20" s="104"/>
      <c r="E20" s="104"/>
      <c r="F20" s="104"/>
      <c r="G20" s="104"/>
      <c r="H20" s="105"/>
    </row>
    <row r="21" spans="1:8" x14ac:dyDescent="0.25">
      <c r="A21" s="100" t="s">
        <v>73</v>
      </c>
      <c r="B21" s="104">
        <f>2127-12-20</f>
        <v>2095</v>
      </c>
      <c r="C21" s="104">
        <f>12</f>
        <v>12</v>
      </c>
      <c r="D21" s="104">
        <v>0</v>
      </c>
      <c r="E21" s="104">
        <v>0</v>
      </c>
      <c r="F21" s="104">
        <f>20-20</f>
        <v>0</v>
      </c>
      <c r="G21" s="99">
        <f>SUM(B21:F21)</f>
        <v>2107</v>
      </c>
      <c r="H21" s="105"/>
    </row>
    <row r="22" spans="1:8" x14ac:dyDescent="0.25">
      <c r="A22" s="118"/>
      <c r="B22" s="115"/>
      <c r="C22" s="115"/>
      <c r="D22" s="115"/>
      <c r="E22" s="115"/>
      <c r="F22" s="115"/>
      <c r="G22" s="112"/>
      <c r="H22" s="116"/>
    </row>
    <row r="23" spans="1:8" x14ac:dyDescent="0.25">
      <c r="A23" s="100"/>
      <c r="B23" s="104"/>
      <c r="C23" s="104"/>
      <c r="D23" s="104"/>
      <c r="E23" s="104"/>
      <c r="F23" s="104"/>
      <c r="G23" s="104"/>
      <c r="H23" s="105"/>
    </row>
    <row r="24" spans="1:8" x14ac:dyDescent="0.25">
      <c r="A24" s="100" t="s">
        <v>74</v>
      </c>
      <c r="B24" s="104">
        <v>-605</v>
      </c>
      <c r="C24" s="104">
        <v>0</v>
      </c>
      <c r="D24" s="104">
        <v>0</v>
      </c>
      <c r="E24" s="104">
        <v>0</v>
      </c>
      <c r="F24" s="104">
        <v>0</v>
      </c>
      <c r="G24" s="99">
        <f>SUM(B24:F24)</f>
        <v>-605</v>
      </c>
      <c r="H24" s="97"/>
    </row>
    <row r="25" spans="1:8" x14ac:dyDescent="0.25">
      <c r="A25" s="107"/>
      <c r="B25" s="104"/>
      <c r="C25" s="104"/>
      <c r="D25" s="104"/>
      <c r="E25" s="104"/>
      <c r="F25" s="104"/>
      <c r="G25" s="104"/>
      <c r="H25" s="108"/>
    </row>
    <row r="26" spans="1:8" ht="15.75" thickBot="1" x14ac:dyDescent="0.3">
      <c r="A26" s="196" t="s">
        <v>75</v>
      </c>
      <c r="B26" s="197">
        <f>SUM(B4:B25)</f>
        <v>2203</v>
      </c>
      <c r="C26" s="197">
        <f>SUM(C4:C25)</f>
        <v>-32</v>
      </c>
      <c r="D26" s="197">
        <f>SUM(D4:D25)</f>
        <v>0</v>
      </c>
      <c r="E26" s="197">
        <f>SUM(E4:E25)</f>
        <v>120</v>
      </c>
      <c r="F26" s="197">
        <f>SUM(F4:F25)</f>
        <v>0</v>
      </c>
      <c r="G26" s="197">
        <f>SUM(G4:G25)</f>
        <v>2291</v>
      </c>
      <c r="H26" s="198"/>
    </row>
    <row r="27" spans="1:8" x14ac:dyDescent="0.25">
      <c r="A27" s="121"/>
      <c r="B27" s="122"/>
      <c r="C27" s="122"/>
      <c r="D27" s="122"/>
      <c r="E27" s="122"/>
      <c r="F27" s="122"/>
      <c r="G27" s="122"/>
      <c r="H27" s="123"/>
    </row>
    <row r="28" spans="1:8" x14ac:dyDescent="0.25">
      <c r="A28" s="124"/>
      <c r="B28" s="124"/>
      <c r="C28" s="124"/>
      <c r="D28" s="124"/>
      <c r="E28" s="124"/>
      <c r="F28" s="124"/>
      <c r="G28" s="124"/>
      <c r="H28" s="124"/>
    </row>
    <row r="29" spans="1:8" s="119" customFormat="1" ht="31.5" customHeight="1" x14ac:dyDescent="0.25">
      <c r="A29" s="125" t="s">
        <v>76</v>
      </c>
      <c r="B29" s="126"/>
      <c r="C29" s="126"/>
      <c r="D29" s="126"/>
      <c r="E29" s="126"/>
      <c r="F29" s="126"/>
      <c r="G29" s="126"/>
      <c r="H29" s="126"/>
    </row>
    <row r="30" spans="1:8" s="119" customFormat="1" ht="16.149999999999999" customHeight="1" x14ac:dyDescent="0.25">
      <c r="A30" s="127"/>
      <c r="B30" s="128"/>
      <c r="C30" s="128"/>
      <c r="D30" s="128"/>
      <c r="E30" s="128"/>
      <c r="F30" s="128"/>
      <c r="G30" s="128"/>
      <c r="H30" s="128"/>
    </row>
    <row r="31" spans="1:8" s="109" customFormat="1" ht="15" customHeight="1" x14ac:dyDescent="0.25">
      <c r="A31" s="79" t="s">
        <v>16</v>
      </c>
      <c r="B31" s="80"/>
      <c r="C31" s="80"/>
      <c r="D31" s="80"/>
      <c r="E31" s="80"/>
      <c r="F31" s="80"/>
      <c r="G31" s="80"/>
      <c r="H31" s="80"/>
    </row>
    <row r="32" spans="1:8" s="109" customFormat="1" ht="14.25" x14ac:dyDescent="0.25">
      <c r="A32" s="124" t="s">
        <v>87</v>
      </c>
      <c r="B32" s="129"/>
      <c r="C32" s="129"/>
      <c r="D32" s="129"/>
      <c r="E32" s="129"/>
      <c r="F32" s="129"/>
      <c r="G32" s="124"/>
      <c r="H32" s="127"/>
    </row>
    <row r="33" spans="1:8" s="109" customFormat="1" ht="15" customHeight="1" x14ac:dyDescent="0.25">
      <c r="A33" s="130" t="s">
        <v>88</v>
      </c>
      <c r="B33" s="130"/>
      <c r="C33" s="130"/>
      <c r="D33" s="130"/>
      <c r="E33" s="130"/>
      <c r="F33" s="130"/>
      <c r="G33" s="130"/>
      <c r="H33" s="130"/>
    </row>
    <row r="34" spans="1:8" s="109" customFormat="1" ht="14.25" x14ac:dyDescent="0.25">
      <c r="A34" s="130" t="s">
        <v>77</v>
      </c>
      <c r="B34" s="130"/>
      <c r="C34" s="130"/>
      <c r="D34" s="130"/>
      <c r="E34" s="130"/>
      <c r="F34" s="130"/>
      <c r="G34" s="130"/>
      <c r="H34" s="130"/>
    </row>
    <row r="35" spans="1:8" ht="30" customHeight="1" x14ac:dyDescent="0.25">
      <c r="A35" s="130" t="s">
        <v>89</v>
      </c>
      <c r="B35" s="130"/>
      <c r="C35" s="130"/>
      <c r="D35" s="130"/>
      <c r="E35" s="130"/>
      <c r="F35" s="130"/>
      <c r="G35" s="130"/>
      <c r="H35" s="130"/>
    </row>
    <row r="36" spans="1:8" x14ac:dyDescent="0.25">
      <c r="A36" s="131"/>
      <c r="B36" s="132"/>
      <c r="C36" s="132"/>
      <c r="D36" s="132"/>
      <c r="E36" s="132"/>
      <c r="F36" s="132"/>
      <c r="G36" s="132"/>
      <c r="H36" s="132"/>
    </row>
  </sheetData>
  <mergeCells count="5">
    <mergeCell ref="A29:H29"/>
    <mergeCell ref="A31:H31"/>
    <mergeCell ref="A35:H35"/>
    <mergeCell ref="A33:H33"/>
    <mergeCell ref="A34:H34"/>
  </mergeCells>
  <printOptions horizontalCentered="1"/>
  <pageMargins left="0.11811023622047245" right="0.11811023622047245" top="0.74803149606299213" bottom="0.74803149606299213" header="0.31496062992125984" footer="0.31496062992125984"/>
  <pageSetup paperSize="9" scale="61" fitToHeight="2" orientation="landscape" r:id="rId1"/>
  <headerFooter>
    <oddHeader>&amp;C&amp;"Arial,Bold"&amp;UEDUCATION AND PARTNERSHIPS
REVENUE BUDGET SUMMARY 2021/22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zoomScaleNormal="100" workbookViewId="0"/>
  </sheetViews>
  <sheetFormatPr defaultColWidth="9" defaultRowHeight="15" x14ac:dyDescent="0.25"/>
  <cols>
    <col min="1" max="1" width="55.7109375" style="87" customWidth="1"/>
    <col min="2" max="7" width="15.7109375" style="87" customWidth="1"/>
    <col min="8" max="8" width="85.7109375" style="87" customWidth="1"/>
    <col min="9" max="16384" width="9" style="87"/>
  </cols>
  <sheetData>
    <row r="1" spans="1:8" ht="45" x14ac:dyDescent="0.25">
      <c r="A1" s="85" t="s">
        <v>1</v>
      </c>
      <c r="B1" s="86" t="s">
        <v>21</v>
      </c>
      <c r="C1" s="86" t="s">
        <v>2</v>
      </c>
      <c r="D1" s="86" t="s">
        <v>3</v>
      </c>
      <c r="E1" s="86" t="s">
        <v>4</v>
      </c>
      <c r="F1" s="86" t="s">
        <v>14</v>
      </c>
      <c r="G1" s="86" t="s">
        <v>22</v>
      </c>
      <c r="H1" s="140" t="s">
        <v>111</v>
      </c>
    </row>
    <row r="2" spans="1:8" x14ac:dyDescent="0.25">
      <c r="A2" s="88"/>
      <c r="B2" s="89"/>
      <c r="C2" s="89"/>
      <c r="D2" s="89"/>
      <c r="E2" s="89"/>
      <c r="F2" s="90"/>
      <c r="G2" s="89"/>
      <c r="H2" s="91"/>
    </row>
    <row r="3" spans="1:8" ht="15.75" thickBot="1" x14ac:dyDescent="0.3">
      <c r="A3" s="92"/>
      <c r="B3" s="93" t="s">
        <v>0</v>
      </c>
      <c r="C3" s="93" t="s">
        <v>0</v>
      </c>
      <c r="D3" s="93" t="s">
        <v>0</v>
      </c>
      <c r="E3" s="93" t="s">
        <v>0</v>
      </c>
      <c r="F3" s="93" t="s">
        <v>0</v>
      </c>
      <c r="G3" s="93" t="s">
        <v>0</v>
      </c>
      <c r="H3" s="94"/>
    </row>
    <row r="4" spans="1:8" x14ac:dyDescent="0.25">
      <c r="A4" s="133"/>
      <c r="B4" s="96"/>
      <c r="C4" s="96"/>
      <c r="D4" s="96"/>
      <c r="E4" s="96"/>
      <c r="F4" s="96"/>
      <c r="G4" s="96"/>
      <c r="H4" s="97" t="s">
        <v>5</v>
      </c>
    </row>
    <row r="5" spans="1:8" x14ac:dyDescent="0.25">
      <c r="A5" s="98" t="s">
        <v>95</v>
      </c>
      <c r="B5" s="99">
        <f>2417-770-3</f>
        <v>1644</v>
      </c>
      <c r="C5" s="99">
        <v>3</v>
      </c>
      <c r="D5" s="99">
        <v>0</v>
      </c>
      <c r="E5" s="99">
        <v>0</v>
      </c>
      <c r="F5" s="99">
        <f>0</f>
        <v>0</v>
      </c>
      <c r="G5" s="99">
        <f>SUM(B5:F5)</f>
        <v>1647</v>
      </c>
      <c r="H5" s="97"/>
    </row>
    <row r="6" spans="1:8" x14ac:dyDescent="0.25">
      <c r="A6" s="118"/>
      <c r="B6" s="112"/>
      <c r="C6" s="112"/>
      <c r="D6" s="112"/>
      <c r="E6" s="112"/>
      <c r="F6" s="112"/>
      <c r="G6" s="112"/>
      <c r="H6" s="136"/>
    </row>
    <row r="7" spans="1:8" x14ac:dyDescent="0.25">
      <c r="A7" s="101"/>
      <c r="B7" s="99"/>
      <c r="C7" s="99"/>
      <c r="D7" s="99"/>
      <c r="E7" s="99"/>
      <c r="F7" s="99"/>
      <c r="G7" s="99"/>
      <c r="H7" s="134"/>
    </row>
    <row r="8" spans="1:8" x14ac:dyDescent="0.25">
      <c r="A8" s="103" t="s">
        <v>78</v>
      </c>
      <c r="B8" s="104">
        <v>2130</v>
      </c>
      <c r="C8" s="104">
        <v>0</v>
      </c>
      <c r="D8" s="104">
        <v>0</v>
      </c>
      <c r="E8" s="104">
        <v>0</v>
      </c>
      <c r="F8" s="104">
        <f>0</f>
        <v>0</v>
      </c>
      <c r="G8" s="99">
        <f>SUM(B8:F8)</f>
        <v>2130</v>
      </c>
      <c r="H8" s="97"/>
    </row>
    <row r="9" spans="1:8" x14ac:dyDescent="0.25">
      <c r="A9" s="114"/>
      <c r="B9" s="115"/>
      <c r="C9" s="115"/>
      <c r="D9" s="115"/>
      <c r="E9" s="115"/>
      <c r="F9" s="115"/>
      <c r="G9" s="112"/>
      <c r="H9" s="116"/>
    </row>
    <row r="10" spans="1:8" x14ac:dyDescent="0.25">
      <c r="A10" s="103"/>
      <c r="B10" s="104"/>
      <c r="C10" s="104"/>
      <c r="D10" s="104"/>
      <c r="E10" s="104"/>
      <c r="F10" s="104"/>
      <c r="G10" s="99"/>
      <c r="H10" s="105"/>
    </row>
    <row r="11" spans="1:8" x14ac:dyDescent="0.25">
      <c r="A11" s="103" t="s">
        <v>79</v>
      </c>
      <c r="B11" s="104">
        <v>3436</v>
      </c>
      <c r="C11" s="104">
        <v>0</v>
      </c>
      <c r="D11" s="104">
        <v>0</v>
      </c>
      <c r="E11" s="104">
        <v>0</v>
      </c>
      <c r="F11" s="104">
        <v>0</v>
      </c>
      <c r="G11" s="99">
        <f>SUM(B11:F11)</f>
        <v>3436</v>
      </c>
      <c r="H11" s="97"/>
    </row>
    <row r="12" spans="1:8" x14ac:dyDescent="0.25">
      <c r="A12" s="114"/>
      <c r="B12" s="115"/>
      <c r="C12" s="115"/>
      <c r="D12" s="115"/>
      <c r="E12" s="115"/>
      <c r="F12" s="115"/>
      <c r="G12" s="112"/>
      <c r="H12" s="116"/>
    </row>
    <row r="13" spans="1:8" x14ac:dyDescent="0.25">
      <c r="A13" s="103"/>
      <c r="B13" s="104"/>
      <c r="C13" s="104"/>
      <c r="D13" s="104"/>
      <c r="E13" s="104"/>
      <c r="F13" s="104"/>
      <c r="G13" s="99"/>
      <c r="H13" s="105"/>
    </row>
    <row r="14" spans="1:8" x14ac:dyDescent="0.25">
      <c r="A14" s="103" t="s">
        <v>80</v>
      </c>
      <c r="B14" s="99">
        <v>4963</v>
      </c>
      <c r="C14" s="99">
        <v>26</v>
      </c>
      <c r="D14" s="99">
        <v>0</v>
      </c>
      <c r="E14" s="99">
        <v>0</v>
      </c>
      <c r="F14" s="99">
        <f>0</f>
        <v>0</v>
      </c>
      <c r="G14" s="99">
        <f>SUM(B14:F14)</f>
        <v>4989</v>
      </c>
      <c r="H14" s="97"/>
    </row>
    <row r="15" spans="1:8" x14ac:dyDescent="0.25">
      <c r="A15" s="114"/>
      <c r="B15" s="112"/>
      <c r="C15" s="112"/>
      <c r="D15" s="112"/>
      <c r="E15" s="112"/>
      <c r="F15" s="112"/>
      <c r="G15" s="112"/>
      <c r="H15" s="116"/>
    </row>
    <row r="16" spans="1:8" x14ac:dyDescent="0.25">
      <c r="A16" s="103"/>
      <c r="B16" s="99"/>
      <c r="C16" s="99"/>
      <c r="D16" s="99"/>
      <c r="E16" s="99"/>
      <c r="F16" s="99"/>
      <c r="G16" s="99"/>
      <c r="H16" s="102"/>
    </row>
    <row r="17" spans="1:8" x14ac:dyDescent="0.25">
      <c r="A17" s="103" t="s">
        <v>81</v>
      </c>
      <c r="B17" s="104">
        <f>24675-94</f>
        <v>24581</v>
      </c>
      <c r="C17" s="104">
        <f>335-26-3</f>
        <v>306</v>
      </c>
      <c r="D17" s="104">
        <v>0</v>
      </c>
      <c r="E17" s="104">
        <f>-551</f>
        <v>-551</v>
      </c>
      <c r="F17" s="104">
        <f>232</f>
        <v>232</v>
      </c>
      <c r="G17" s="99">
        <f>SUM(B17:F17)</f>
        <v>24568</v>
      </c>
      <c r="H17" s="97" t="s">
        <v>86</v>
      </c>
    </row>
    <row r="18" spans="1:8" ht="28.5" x14ac:dyDescent="0.25">
      <c r="A18" s="103"/>
      <c r="B18" s="104"/>
      <c r="C18" s="104"/>
      <c r="D18" s="104"/>
      <c r="E18" s="135"/>
      <c r="F18" s="104"/>
      <c r="G18" s="99"/>
      <c r="H18" s="105" t="s">
        <v>97</v>
      </c>
    </row>
    <row r="19" spans="1:8" x14ac:dyDescent="0.25">
      <c r="A19" s="103"/>
      <c r="B19" s="104"/>
      <c r="C19" s="104"/>
      <c r="D19" s="104"/>
      <c r="E19" s="135"/>
      <c r="F19" s="104"/>
      <c r="G19" s="99"/>
      <c r="H19" s="105"/>
    </row>
    <row r="20" spans="1:8" x14ac:dyDescent="0.25">
      <c r="A20" s="103"/>
      <c r="B20" s="104"/>
      <c r="C20" s="104"/>
      <c r="D20" s="104"/>
      <c r="E20" s="135"/>
      <c r="F20" s="104"/>
      <c r="G20" s="99"/>
      <c r="H20" s="97" t="s">
        <v>49</v>
      </c>
    </row>
    <row r="21" spans="1:8" x14ac:dyDescent="0.25">
      <c r="A21" s="103"/>
      <c r="B21" s="104"/>
      <c r="C21" s="104"/>
      <c r="D21" s="104"/>
      <c r="E21" s="106"/>
      <c r="F21" s="104"/>
      <c r="G21" s="99"/>
      <c r="H21" s="105" t="s">
        <v>96</v>
      </c>
    </row>
    <row r="22" spans="1:8" x14ac:dyDescent="0.25">
      <c r="A22" s="114"/>
      <c r="B22" s="115"/>
      <c r="C22" s="115"/>
      <c r="D22" s="115"/>
      <c r="E22" s="117"/>
      <c r="F22" s="115"/>
      <c r="G22" s="112"/>
      <c r="H22" s="116"/>
    </row>
    <row r="23" spans="1:8" x14ac:dyDescent="0.25">
      <c r="A23" s="103"/>
      <c r="B23" s="104"/>
      <c r="C23" s="104"/>
      <c r="D23" s="104"/>
      <c r="E23" s="106"/>
      <c r="F23" s="104"/>
      <c r="G23" s="99"/>
      <c r="H23" s="105"/>
    </row>
    <row r="24" spans="1:8" x14ac:dyDescent="0.25">
      <c r="A24" s="103" t="s">
        <v>82</v>
      </c>
      <c r="B24" s="104">
        <v>92</v>
      </c>
      <c r="C24" s="104">
        <v>0</v>
      </c>
      <c r="D24" s="104">
        <v>0</v>
      </c>
      <c r="E24" s="104">
        <v>0</v>
      </c>
      <c r="F24" s="104">
        <v>0</v>
      </c>
      <c r="G24" s="99">
        <f>SUM(B24:F24)</f>
        <v>92</v>
      </c>
      <c r="H24" s="97"/>
    </row>
    <row r="25" spans="1:8" x14ac:dyDescent="0.25">
      <c r="A25" s="107"/>
      <c r="B25" s="104"/>
      <c r="C25" s="104"/>
      <c r="D25" s="104"/>
      <c r="E25" s="104"/>
      <c r="F25" s="104"/>
      <c r="G25" s="104"/>
      <c r="H25" s="108"/>
    </row>
    <row r="26" spans="1:8" ht="15.75" thickBot="1" x14ac:dyDescent="0.3">
      <c r="A26" s="196" t="s">
        <v>83</v>
      </c>
      <c r="B26" s="197">
        <f>SUM(B4:B25)</f>
        <v>36846</v>
      </c>
      <c r="C26" s="197">
        <f>SUM(C4:C25)</f>
        <v>335</v>
      </c>
      <c r="D26" s="197">
        <f>SUM(D4:D25)</f>
        <v>0</v>
      </c>
      <c r="E26" s="197">
        <f>SUM(E4:E25)</f>
        <v>-551</v>
      </c>
      <c r="F26" s="197">
        <f>SUM(F4:F25)</f>
        <v>232</v>
      </c>
      <c r="G26" s="197">
        <f>SUM(G4:G25)</f>
        <v>36862</v>
      </c>
      <c r="H26" s="198"/>
    </row>
    <row r="27" spans="1:8" x14ac:dyDescent="0.25">
      <c r="A27" s="121"/>
      <c r="B27" s="122"/>
      <c r="C27" s="122"/>
      <c r="D27" s="122"/>
      <c r="E27" s="122"/>
      <c r="F27" s="122"/>
      <c r="G27" s="122"/>
      <c r="H27" s="123"/>
    </row>
    <row r="28" spans="1:8" x14ac:dyDescent="0.25">
      <c r="A28" s="121"/>
      <c r="B28" s="122"/>
      <c r="C28" s="122"/>
      <c r="D28" s="122"/>
      <c r="E28" s="122"/>
      <c r="F28" s="122"/>
      <c r="G28" s="122"/>
      <c r="H28" s="123"/>
    </row>
    <row r="29" spans="1:8" x14ac:dyDescent="0.25">
      <c r="A29" s="121"/>
      <c r="B29" s="122"/>
      <c r="C29" s="122"/>
      <c r="D29" s="122"/>
      <c r="E29" s="122"/>
      <c r="F29" s="122"/>
      <c r="G29" s="122"/>
      <c r="H29" s="123"/>
    </row>
    <row r="30" spans="1:8" ht="27" customHeight="1" x14ac:dyDescent="0.25">
      <c r="A30" s="125" t="s">
        <v>85</v>
      </c>
      <c r="B30" s="126"/>
      <c r="C30" s="126"/>
      <c r="D30" s="126"/>
      <c r="E30" s="126"/>
      <c r="F30" s="126"/>
      <c r="G30" s="126"/>
      <c r="H30" s="126"/>
    </row>
    <row r="31" spans="1:8" ht="27" customHeight="1" x14ac:dyDescent="0.25">
      <c r="A31" s="79" t="s">
        <v>16</v>
      </c>
      <c r="B31" s="80"/>
      <c r="C31" s="80"/>
      <c r="D31" s="80"/>
      <c r="E31" s="80"/>
      <c r="F31" s="80"/>
      <c r="G31" s="80"/>
      <c r="H31" s="80"/>
    </row>
    <row r="32" spans="1:8" x14ac:dyDescent="0.25">
      <c r="A32" s="125" t="s">
        <v>98</v>
      </c>
      <c r="B32" s="126"/>
      <c r="C32" s="126"/>
      <c r="D32" s="126"/>
      <c r="E32" s="126"/>
      <c r="F32" s="126"/>
      <c r="G32" s="126"/>
      <c r="H32" s="126"/>
    </row>
    <row r="33" spans="1:8" x14ac:dyDescent="0.25">
      <c r="A33" s="126"/>
      <c r="B33" s="126"/>
      <c r="C33" s="126"/>
      <c r="D33" s="126"/>
      <c r="E33" s="126"/>
      <c r="F33" s="126"/>
      <c r="G33" s="126"/>
      <c r="H33" s="126"/>
    </row>
    <row r="34" spans="1:8" x14ac:dyDescent="0.25">
      <c r="A34" s="126"/>
      <c r="B34" s="126"/>
      <c r="C34" s="126"/>
      <c r="D34" s="126"/>
      <c r="E34" s="126"/>
      <c r="F34" s="126"/>
      <c r="G34" s="126"/>
      <c r="H34" s="126"/>
    </row>
    <row r="35" spans="1:8" ht="0.6" customHeight="1" x14ac:dyDescent="0.25">
      <c r="A35" s="126"/>
      <c r="B35" s="126"/>
      <c r="C35" s="126"/>
      <c r="D35" s="126"/>
      <c r="E35" s="126"/>
      <c r="F35" s="126"/>
      <c r="G35" s="126"/>
      <c r="H35" s="126"/>
    </row>
    <row r="36" spans="1:8" hidden="1" x14ac:dyDescent="0.25">
      <c r="A36" s="126"/>
      <c r="B36" s="126"/>
      <c r="C36" s="126"/>
      <c r="D36" s="126"/>
      <c r="E36" s="126"/>
      <c r="F36" s="126"/>
      <c r="G36" s="126"/>
      <c r="H36" s="126"/>
    </row>
    <row r="37" spans="1:8" hidden="1" x14ac:dyDescent="0.25">
      <c r="A37" s="126"/>
      <c r="B37" s="126"/>
      <c r="C37" s="126"/>
      <c r="D37" s="126"/>
      <c r="E37" s="126"/>
      <c r="F37" s="126"/>
      <c r="G37" s="126"/>
      <c r="H37" s="126"/>
    </row>
    <row r="38" spans="1:8" hidden="1" x14ac:dyDescent="0.25">
      <c r="A38" s="126"/>
      <c r="B38" s="126"/>
      <c r="C38" s="126"/>
      <c r="D38" s="126"/>
      <c r="E38" s="126"/>
      <c r="F38" s="126"/>
      <c r="G38" s="126"/>
      <c r="H38" s="126"/>
    </row>
    <row r="39" spans="1:8" x14ac:dyDescent="0.25">
      <c r="A39" s="128"/>
      <c r="B39" s="128"/>
      <c r="C39" s="128"/>
      <c r="D39" s="128"/>
      <c r="E39" s="128"/>
      <c r="F39" s="128"/>
      <c r="G39" s="128"/>
      <c r="H39" s="128"/>
    </row>
    <row r="40" spans="1:8" x14ac:dyDescent="0.25">
      <c r="A40" s="110"/>
      <c r="B40" s="110"/>
      <c r="C40" s="110"/>
      <c r="D40" s="110"/>
      <c r="E40" s="110"/>
      <c r="F40" s="110"/>
      <c r="G40" s="110"/>
      <c r="H40" s="110"/>
    </row>
    <row r="49" spans="1:8" x14ac:dyDescent="0.25">
      <c r="A49" s="110"/>
      <c r="B49" s="110"/>
      <c r="C49" s="110"/>
      <c r="D49" s="110"/>
      <c r="E49" s="110"/>
      <c r="F49" s="110"/>
      <c r="G49" s="110"/>
      <c r="H49" s="110"/>
    </row>
    <row r="50" spans="1:8" x14ac:dyDescent="0.25">
      <c r="A50" s="110"/>
      <c r="B50" s="110"/>
      <c r="C50" s="110"/>
      <c r="D50" s="110"/>
      <c r="E50" s="110"/>
      <c r="F50" s="110"/>
      <c r="G50" s="110"/>
      <c r="H50" s="110"/>
    </row>
    <row r="51" spans="1:8" x14ac:dyDescent="0.25">
      <c r="A51" s="110"/>
      <c r="B51" s="110"/>
      <c r="C51" s="110"/>
      <c r="D51" s="110"/>
      <c r="E51" s="110"/>
      <c r="F51" s="110"/>
      <c r="G51" s="110"/>
      <c r="H51" s="110"/>
    </row>
    <row r="52" spans="1:8" x14ac:dyDescent="0.25">
      <c r="A52" s="110"/>
      <c r="B52" s="110"/>
      <c r="C52" s="110"/>
      <c r="D52" s="110"/>
      <c r="E52" s="110"/>
      <c r="F52" s="110"/>
      <c r="G52" s="110"/>
      <c r="H52" s="110"/>
    </row>
    <row r="53" spans="1:8" x14ac:dyDescent="0.25">
      <c r="A53" s="110"/>
      <c r="B53" s="110"/>
      <c r="C53" s="110"/>
      <c r="D53" s="110"/>
      <c r="E53" s="110"/>
      <c r="F53" s="110"/>
      <c r="G53" s="110"/>
      <c r="H53" s="110"/>
    </row>
    <row r="54" spans="1:8" x14ac:dyDescent="0.25">
      <c r="A54" s="110"/>
      <c r="B54" s="110"/>
      <c r="C54" s="110"/>
      <c r="D54" s="110"/>
      <c r="E54" s="110"/>
      <c r="F54" s="110"/>
      <c r="G54" s="110"/>
      <c r="H54" s="110"/>
    </row>
    <row r="55" spans="1:8" x14ac:dyDescent="0.25">
      <c r="A55" s="110"/>
      <c r="B55" s="110"/>
      <c r="C55" s="110"/>
      <c r="D55" s="110"/>
      <c r="E55" s="110"/>
      <c r="F55" s="110"/>
      <c r="G55" s="110"/>
      <c r="H55" s="110"/>
    </row>
    <row r="56" spans="1:8" x14ac:dyDescent="0.25">
      <c r="A56" s="110"/>
      <c r="B56" s="110"/>
      <c r="C56" s="110"/>
      <c r="D56" s="110"/>
      <c r="E56" s="110"/>
      <c r="F56" s="110"/>
      <c r="G56" s="110"/>
      <c r="H56" s="110"/>
    </row>
  </sheetData>
  <mergeCells count="3">
    <mergeCell ref="A30:H30"/>
    <mergeCell ref="A32:H38"/>
    <mergeCell ref="A31:H31"/>
  </mergeCells>
  <printOptions horizontalCentered="1"/>
  <pageMargins left="0.11811023622047245" right="0.11811023622047245" top="0.74803149606299213" bottom="0.74803149606299213" header="0.31496062992125984" footer="0.31496062992125984"/>
  <pageSetup paperSize="9" scale="61" orientation="landscape" r:id="rId1"/>
  <headerFooter>
    <oddHeader>&amp;C&amp;"-,Bold"&amp;UCHILDREN'S CARE
REVENUE BUDGET SUMMARY 2021/22</oddHeader>
    <firstHeader>&amp;C&amp;"Arial,Bold"&amp;11&amp;UCHILDREN'S CARE
REVENUE BUDGET SUMMARY 2019/20</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workbookViewId="0"/>
  </sheetViews>
  <sheetFormatPr defaultRowHeight="15" x14ac:dyDescent="0.25"/>
  <cols>
    <col min="1" max="1" width="55.7109375" style="19" customWidth="1"/>
    <col min="2" max="7" width="15.7109375" style="19" customWidth="1"/>
    <col min="8" max="8" width="85.7109375" style="19" customWidth="1"/>
    <col min="9" max="16384" width="9.140625" style="19"/>
  </cols>
  <sheetData>
    <row r="1" spans="1:12" s="4" customFormat="1" ht="54" customHeight="1" x14ac:dyDescent="0.25">
      <c r="A1" s="2" t="s">
        <v>1</v>
      </c>
      <c r="B1" s="3" t="s">
        <v>21</v>
      </c>
      <c r="C1" s="3" t="s">
        <v>2</v>
      </c>
      <c r="D1" s="3" t="s">
        <v>3</v>
      </c>
      <c r="E1" s="3" t="s">
        <v>4</v>
      </c>
      <c r="F1" s="3" t="s">
        <v>14</v>
      </c>
      <c r="G1" s="3" t="s">
        <v>22</v>
      </c>
      <c r="H1" s="140" t="s">
        <v>111</v>
      </c>
      <c r="I1" s="26"/>
      <c r="J1" s="25"/>
      <c r="K1" s="26"/>
      <c r="L1" s="26"/>
    </row>
    <row r="2" spans="1:12" s="4" customFormat="1" ht="18" customHeight="1" x14ac:dyDescent="0.25">
      <c r="A2" s="5"/>
      <c r="B2" s="6"/>
      <c r="C2" s="6"/>
      <c r="D2" s="6"/>
      <c r="E2" s="6"/>
      <c r="F2" s="27"/>
      <c r="G2" s="6"/>
      <c r="H2" s="28"/>
      <c r="I2" s="26"/>
      <c r="J2" s="25"/>
      <c r="K2" s="26"/>
      <c r="L2" s="26"/>
    </row>
    <row r="3" spans="1:12" s="4" customFormat="1" ht="18" customHeight="1" thickBot="1" x14ac:dyDescent="0.3">
      <c r="A3" s="8"/>
      <c r="B3" s="9" t="s">
        <v>0</v>
      </c>
      <c r="C3" s="9" t="s">
        <v>0</v>
      </c>
      <c r="D3" s="9" t="s">
        <v>0</v>
      </c>
      <c r="E3" s="9" t="s">
        <v>0</v>
      </c>
      <c r="F3" s="9" t="s">
        <v>0</v>
      </c>
      <c r="G3" s="9" t="s">
        <v>0</v>
      </c>
      <c r="H3" s="29"/>
      <c r="I3" s="26"/>
      <c r="J3" s="26"/>
      <c r="K3" s="26"/>
      <c r="L3" s="26"/>
    </row>
    <row r="4" spans="1:12" ht="20.25" customHeight="1" x14ac:dyDescent="0.25">
      <c r="A4" s="30"/>
      <c r="B4" s="31"/>
      <c r="C4" s="31"/>
      <c r="D4" s="31"/>
      <c r="E4" s="31"/>
      <c r="F4" s="31"/>
      <c r="G4" s="31"/>
      <c r="H4" s="32" t="s">
        <v>5</v>
      </c>
      <c r="I4" s="25"/>
      <c r="J4" s="25"/>
      <c r="K4" s="25"/>
      <c r="L4" s="25"/>
    </row>
    <row r="5" spans="1:12" x14ac:dyDescent="0.25">
      <c r="A5" s="33" t="s">
        <v>99</v>
      </c>
      <c r="B5" s="35">
        <f>-12984-143</f>
        <v>-13127</v>
      </c>
      <c r="C5" s="35">
        <v>0</v>
      </c>
      <c r="D5" s="35">
        <v>0</v>
      </c>
      <c r="E5" s="35">
        <v>0</v>
      </c>
      <c r="F5" s="35">
        <v>0</v>
      </c>
      <c r="G5" s="35">
        <f>SUM(B5:F5)</f>
        <v>-13127</v>
      </c>
      <c r="H5" s="32"/>
      <c r="I5" s="1"/>
      <c r="J5" s="37"/>
      <c r="K5" s="16"/>
      <c r="L5" s="16"/>
    </row>
    <row r="6" spans="1:12" x14ac:dyDescent="0.25">
      <c r="A6" s="44"/>
      <c r="B6" s="47"/>
      <c r="C6" s="47"/>
      <c r="D6" s="47"/>
      <c r="E6" s="47"/>
      <c r="F6" s="47"/>
      <c r="G6" s="47"/>
      <c r="H6" s="195"/>
      <c r="I6" s="1"/>
      <c r="J6" s="25"/>
      <c r="K6" s="1"/>
      <c r="L6" s="1"/>
    </row>
    <row r="7" spans="1:12" x14ac:dyDescent="0.25">
      <c r="A7" s="33"/>
      <c r="B7" s="35"/>
      <c r="C7" s="35"/>
      <c r="D7" s="35"/>
      <c r="E7" s="35"/>
      <c r="F7" s="35"/>
      <c r="G7" s="35"/>
      <c r="H7" s="137"/>
      <c r="I7" s="1"/>
      <c r="J7" s="25"/>
      <c r="K7" s="1"/>
      <c r="L7" s="1"/>
    </row>
    <row r="8" spans="1:12" x14ac:dyDescent="0.25">
      <c r="A8" s="33" t="s">
        <v>100</v>
      </c>
      <c r="B8" s="34">
        <f>6535+391</f>
        <v>6926</v>
      </c>
      <c r="C8" s="34">
        <v>-43</v>
      </c>
      <c r="D8" s="34">
        <v>0</v>
      </c>
      <c r="E8" s="34">
        <v>0</v>
      </c>
      <c r="F8" s="34">
        <v>0</v>
      </c>
      <c r="G8" s="35">
        <f>SUM(B8:F8)</f>
        <v>6883</v>
      </c>
      <c r="H8" s="32"/>
      <c r="I8" s="1"/>
      <c r="J8" s="37"/>
      <c r="K8" s="16"/>
      <c r="L8" s="16"/>
    </row>
    <row r="9" spans="1:12" x14ac:dyDescent="0.25">
      <c r="A9" s="44"/>
      <c r="B9" s="45"/>
      <c r="C9" s="45"/>
      <c r="D9" s="45"/>
      <c r="E9" s="45"/>
      <c r="F9" s="45"/>
      <c r="G9" s="47"/>
      <c r="H9" s="195"/>
      <c r="I9" s="1"/>
      <c r="J9" s="25"/>
      <c r="K9" s="1"/>
      <c r="L9" s="1"/>
    </row>
    <row r="10" spans="1:12" x14ac:dyDescent="0.25">
      <c r="A10" s="33"/>
      <c r="B10" s="34"/>
      <c r="C10" s="34"/>
      <c r="D10" s="34"/>
      <c r="E10" s="34"/>
      <c r="F10" s="34"/>
      <c r="G10" s="35"/>
      <c r="H10" s="137"/>
      <c r="I10" s="1"/>
      <c r="J10" s="25"/>
      <c r="K10" s="1"/>
      <c r="L10" s="1"/>
    </row>
    <row r="11" spans="1:12" x14ac:dyDescent="0.25">
      <c r="A11" s="33" t="s">
        <v>101</v>
      </c>
      <c r="B11" s="34">
        <f>1419-5</f>
        <v>1414</v>
      </c>
      <c r="C11" s="34">
        <v>20</v>
      </c>
      <c r="D11" s="34">
        <v>0</v>
      </c>
      <c r="E11" s="34">
        <v>0</v>
      </c>
      <c r="F11" s="34">
        <v>0</v>
      </c>
      <c r="G11" s="35">
        <f>SUM(B11:F11)</f>
        <v>1434</v>
      </c>
      <c r="H11" s="32"/>
      <c r="I11" s="1"/>
      <c r="J11" s="1"/>
      <c r="K11" s="1"/>
      <c r="L11" s="1"/>
    </row>
    <row r="12" spans="1:12" x14ac:dyDescent="0.25">
      <c r="A12" s="44"/>
      <c r="B12" s="47"/>
      <c r="C12" s="47"/>
      <c r="D12" s="47"/>
      <c r="E12" s="47"/>
      <c r="F12" s="47"/>
      <c r="G12" s="47"/>
      <c r="H12" s="195"/>
      <c r="I12" s="1"/>
      <c r="J12" s="1"/>
      <c r="K12" s="1"/>
      <c r="L12" s="1"/>
    </row>
    <row r="13" spans="1:12" x14ac:dyDescent="0.25">
      <c r="A13" s="33"/>
      <c r="B13" s="35"/>
      <c r="C13" s="35"/>
      <c r="D13" s="35"/>
      <c r="E13" s="35"/>
      <c r="F13" s="35"/>
      <c r="G13" s="35"/>
      <c r="H13" s="74"/>
      <c r="I13" s="1"/>
      <c r="J13" s="1"/>
      <c r="K13" s="1"/>
      <c r="L13" s="1"/>
    </row>
    <row r="14" spans="1:12" x14ac:dyDescent="0.25">
      <c r="A14" s="33" t="s">
        <v>102</v>
      </c>
      <c r="B14" s="34">
        <f>4888+128</f>
        <v>5016</v>
      </c>
      <c r="C14" s="34">
        <v>-3</v>
      </c>
      <c r="D14" s="34">
        <v>0</v>
      </c>
      <c r="E14" s="34">
        <v>0</v>
      </c>
      <c r="F14" s="34">
        <v>0</v>
      </c>
      <c r="G14" s="35">
        <f>SUM(B14:F14)</f>
        <v>5013</v>
      </c>
      <c r="H14" s="32"/>
      <c r="I14" s="1"/>
      <c r="J14" s="37"/>
      <c r="K14" s="16"/>
      <c r="L14" s="16"/>
    </row>
    <row r="15" spans="1:12" x14ac:dyDescent="0.25">
      <c r="A15" s="44"/>
      <c r="B15" s="47"/>
      <c r="C15" s="47"/>
      <c r="D15" s="47"/>
      <c r="E15" s="47"/>
      <c r="F15" s="47"/>
      <c r="G15" s="47"/>
      <c r="H15" s="195"/>
      <c r="I15" s="1"/>
      <c r="J15" s="1"/>
      <c r="K15" s="1"/>
      <c r="L15" s="1"/>
    </row>
    <row r="16" spans="1:12" x14ac:dyDescent="0.25">
      <c r="A16" s="33"/>
      <c r="B16" s="35"/>
      <c r="C16" s="35"/>
      <c r="D16" s="35"/>
      <c r="E16" s="35"/>
      <c r="F16" s="35"/>
      <c r="G16" s="35"/>
      <c r="H16" s="74"/>
      <c r="I16" s="1"/>
      <c r="J16" s="1"/>
      <c r="K16" s="1"/>
      <c r="L16" s="1"/>
    </row>
    <row r="17" spans="1:12" x14ac:dyDescent="0.25">
      <c r="A17" s="33" t="s">
        <v>103</v>
      </c>
      <c r="B17" s="34">
        <f>40411-344-1</f>
        <v>40066</v>
      </c>
      <c r="C17" s="34">
        <f>302-6</f>
        <v>296</v>
      </c>
      <c r="D17" s="34">
        <v>0</v>
      </c>
      <c r="E17" s="37">
        <v>-175</v>
      </c>
      <c r="F17" s="34">
        <v>598</v>
      </c>
      <c r="G17" s="35">
        <f>SUM(B17:F17)</f>
        <v>40785</v>
      </c>
      <c r="H17" s="32" t="s">
        <v>23</v>
      </c>
      <c r="I17" s="1"/>
      <c r="J17" s="37"/>
      <c r="K17" s="16"/>
      <c r="L17" s="16"/>
    </row>
    <row r="18" spans="1:12" ht="28.5" x14ac:dyDescent="0.25">
      <c r="A18" s="33"/>
      <c r="B18" s="34"/>
      <c r="C18" s="34"/>
      <c r="D18" s="34"/>
      <c r="E18" s="34"/>
      <c r="F18" s="34"/>
      <c r="G18" s="34"/>
      <c r="H18" s="73" t="s">
        <v>109</v>
      </c>
      <c r="I18" s="1"/>
      <c r="J18" s="1"/>
      <c r="K18" s="1"/>
      <c r="L18" s="1"/>
    </row>
    <row r="19" spans="1:12" x14ac:dyDescent="0.25">
      <c r="A19" s="42"/>
      <c r="B19" s="34"/>
      <c r="C19" s="34"/>
      <c r="D19" s="34"/>
      <c r="E19" s="34"/>
      <c r="F19" s="34"/>
      <c r="G19" s="34"/>
      <c r="H19" s="73"/>
      <c r="I19" s="1"/>
      <c r="J19" s="1"/>
      <c r="K19" s="1"/>
      <c r="L19" s="1"/>
    </row>
    <row r="20" spans="1:12" ht="15" customHeight="1" x14ac:dyDescent="0.25">
      <c r="A20" s="42"/>
      <c r="B20" s="34"/>
      <c r="C20" s="34"/>
      <c r="D20" s="34"/>
      <c r="E20" s="34"/>
      <c r="F20" s="34"/>
      <c r="G20" s="34"/>
      <c r="H20" s="32" t="s">
        <v>104</v>
      </c>
      <c r="I20" s="1"/>
      <c r="J20" s="1"/>
      <c r="K20" s="1"/>
      <c r="L20" s="1"/>
    </row>
    <row r="21" spans="1:12" x14ac:dyDescent="0.25">
      <c r="A21" s="42"/>
      <c r="B21" s="34"/>
      <c r="C21" s="34"/>
      <c r="D21" s="34"/>
      <c r="E21" s="34"/>
      <c r="F21" s="34"/>
      <c r="G21" s="34"/>
      <c r="H21" s="138" t="s">
        <v>110</v>
      </c>
      <c r="I21" s="1"/>
      <c r="J21" s="1"/>
      <c r="K21" s="1"/>
      <c r="L21" s="1"/>
    </row>
    <row r="22" spans="1:12" ht="18" customHeight="1" x14ac:dyDescent="0.25">
      <c r="A22" s="42"/>
      <c r="B22" s="34"/>
      <c r="C22" s="34"/>
      <c r="D22" s="34"/>
      <c r="E22" s="34"/>
      <c r="F22" s="34"/>
      <c r="G22" s="34"/>
      <c r="H22" s="38"/>
      <c r="I22" s="1"/>
      <c r="J22" s="1"/>
      <c r="K22" s="1"/>
      <c r="L22" s="1"/>
    </row>
    <row r="23" spans="1:12" ht="21.75" customHeight="1" thickBot="1" x14ac:dyDescent="0.3">
      <c r="A23" s="193" t="s">
        <v>107</v>
      </c>
      <c r="B23" s="191">
        <f t="shared" ref="B23:G23" si="0">SUM(B4:B22)</f>
        <v>40295</v>
      </c>
      <c r="C23" s="191">
        <f t="shared" si="0"/>
        <v>270</v>
      </c>
      <c r="D23" s="191">
        <f t="shared" si="0"/>
        <v>0</v>
      </c>
      <c r="E23" s="191">
        <f t="shared" si="0"/>
        <v>-175</v>
      </c>
      <c r="F23" s="191">
        <f t="shared" si="0"/>
        <v>598</v>
      </c>
      <c r="G23" s="191">
        <f t="shared" si="0"/>
        <v>40988</v>
      </c>
      <c r="H23" s="194"/>
      <c r="I23" s="1"/>
      <c r="J23" s="1"/>
      <c r="K23" s="1"/>
      <c r="L23" s="1"/>
    </row>
    <row r="24" spans="1:12" ht="21.75" customHeight="1" x14ac:dyDescent="0.25">
      <c r="A24" s="26"/>
      <c r="B24" s="43"/>
      <c r="C24" s="43"/>
      <c r="D24" s="43"/>
      <c r="E24" s="43"/>
      <c r="F24" s="43"/>
      <c r="G24" s="43"/>
      <c r="H24" s="25"/>
      <c r="I24" s="1"/>
      <c r="J24" s="1"/>
      <c r="K24" s="1"/>
      <c r="L24" s="1"/>
    </row>
    <row r="25" spans="1:12" ht="15" customHeight="1" x14ac:dyDescent="0.25">
      <c r="A25" s="79" t="s">
        <v>16</v>
      </c>
      <c r="B25" s="80"/>
      <c r="C25" s="80"/>
      <c r="D25" s="80"/>
      <c r="E25" s="80"/>
      <c r="F25" s="80"/>
      <c r="G25" s="80"/>
      <c r="H25" s="80"/>
      <c r="I25" s="1"/>
      <c r="J25" s="1"/>
      <c r="K25" s="1"/>
      <c r="L25" s="1"/>
    </row>
    <row r="26" spans="1:12" s="4" customFormat="1" ht="15" customHeight="1" x14ac:dyDescent="0.25">
      <c r="A26" s="51" t="s">
        <v>105</v>
      </c>
      <c r="B26" s="52"/>
      <c r="C26" s="52"/>
      <c r="D26" s="53"/>
      <c r="E26" s="53"/>
      <c r="F26" s="53"/>
      <c r="G26" s="53"/>
      <c r="H26" s="54"/>
    </row>
    <row r="27" spans="1:12" ht="15" customHeight="1" x14ac:dyDescent="0.25">
      <c r="A27" s="51"/>
      <c r="B27" s="52"/>
      <c r="C27" s="52"/>
      <c r="D27" s="53"/>
      <c r="E27" s="53"/>
      <c r="F27" s="53"/>
      <c r="G27" s="53"/>
      <c r="H27" s="54"/>
      <c r="I27" s="1"/>
      <c r="J27" s="1"/>
      <c r="K27" s="1"/>
      <c r="L27" s="1"/>
    </row>
    <row r="28" spans="1:12" ht="15" customHeight="1" x14ac:dyDescent="0.25">
      <c r="A28" s="78" t="s">
        <v>108</v>
      </c>
      <c r="B28" s="78"/>
      <c r="C28" s="78"/>
      <c r="D28" s="78"/>
      <c r="E28" s="78"/>
      <c r="F28" s="78"/>
      <c r="G28" s="78"/>
      <c r="H28" s="78"/>
      <c r="I28" s="1"/>
      <c r="J28" s="1"/>
      <c r="K28" s="1"/>
      <c r="L28" s="1"/>
    </row>
    <row r="29" spans="1:12" ht="15" customHeight="1" x14ac:dyDescent="0.25">
      <c r="A29" s="51"/>
      <c r="B29" s="52"/>
      <c r="C29" s="52"/>
      <c r="D29" s="53"/>
      <c r="E29" s="53"/>
      <c r="F29" s="53"/>
      <c r="G29" s="53"/>
      <c r="H29" s="54"/>
      <c r="I29" s="1"/>
      <c r="J29" s="1"/>
      <c r="K29" s="1"/>
      <c r="L29" s="1"/>
    </row>
    <row r="30" spans="1:12" ht="15" customHeight="1" x14ac:dyDescent="0.25">
      <c r="A30" s="51" t="s">
        <v>106</v>
      </c>
      <c r="B30" s="52"/>
      <c r="C30" s="52"/>
      <c r="D30" s="53"/>
      <c r="E30" s="53"/>
      <c r="F30" s="53"/>
      <c r="G30" s="53"/>
      <c r="H30" s="54"/>
      <c r="I30" s="1"/>
      <c r="J30" s="1"/>
      <c r="K30" s="1"/>
      <c r="L30" s="1"/>
    </row>
    <row r="31" spans="1:12" ht="15" customHeight="1" x14ac:dyDescent="0.25">
      <c r="A31" s="68"/>
      <c r="B31" s="68"/>
      <c r="C31" s="68"/>
      <c r="D31" s="68"/>
      <c r="E31" s="68"/>
      <c r="F31" s="68"/>
      <c r="G31" s="68"/>
      <c r="H31" s="68"/>
    </row>
    <row r="35" spans="1:12" s="1" customFormat="1" ht="14.25" hidden="1" x14ac:dyDescent="0.25">
      <c r="B35" s="16"/>
      <c r="C35" s="16"/>
      <c r="D35" s="16"/>
      <c r="E35" s="16"/>
      <c r="F35" s="16"/>
      <c r="G35" s="16"/>
    </row>
    <row r="36" spans="1:12" s="1" customFormat="1" ht="14.25" hidden="1" x14ac:dyDescent="0.25">
      <c r="B36" s="16"/>
      <c r="C36" s="16"/>
      <c r="D36" s="16"/>
      <c r="E36" s="16"/>
      <c r="F36" s="16"/>
      <c r="G36" s="16"/>
    </row>
    <row r="37" spans="1:12" s="1" customFormat="1" ht="14.25" hidden="1" x14ac:dyDescent="0.25">
      <c r="B37" s="16"/>
      <c r="C37" s="16"/>
      <c r="D37" s="16"/>
      <c r="E37" s="16"/>
      <c r="F37" s="16"/>
      <c r="G37" s="16"/>
    </row>
    <row r="38" spans="1:12" s="1" customFormat="1" ht="14.25" hidden="1" x14ac:dyDescent="0.25">
      <c r="B38" s="16"/>
      <c r="C38" s="16"/>
      <c r="D38" s="16"/>
      <c r="E38" s="16"/>
      <c r="F38" s="16"/>
      <c r="G38" s="16"/>
    </row>
    <row r="39" spans="1:12" s="1" customFormat="1" ht="14.25" hidden="1" x14ac:dyDescent="0.25">
      <c r="B39" s="16"/>
      <c r="C39" s="16"/>
      <c r="D39" s="16"/>
      <c r="E39" s="16"/>
      <c r="F39" s="16"/>
      <c r="G39" s="16"/>
    </row>
    <row r="40" spans="1:12" s="1" customFormat="1" ht="14.25" hidden="1" x14ac:dyDescent="0.25">
      <c r="B40" s="16"/>
      <c r="C40" s="16"/>
      <c r="D40" s="16"/>
      <c r="E40" s="16"/>
      <c r="F40" s="16"/>
      <c r="G40" s="16"/>
    </row>
    <row r="41" spans="1:12" s="1" customFormat="1" ht="14.25" hidden="1" x14ac:dyDescent="0.25">
      <c r="B41" s="16"/>
      <c r="C41" s="16"/>
      <c r="D41" s="16"/>
      <c r="E41" s="16"/>
      <c r="F41" s="16"/>
      <c r="G41" s="16"/>
    </row>
    <row r="42" spans="1:12" s="1" customFormat="1" ht="14.25" hidden="1" x14ac:dyDescent="0.25">
      <c r="B42" s="16"/>
      <c r="C42" s="16"/>
      <c r="D42" s="16"/>
      <c r="E42" s="16"/>
      <c r="F42" s="16"/>
      <c r="G42" s="16"/>
    </row>
    <row r="43" spans="1:12" x14ac:dyDescent="0.25">
      <c r="A43" s="1"/>
      <c r="B43" s="16"/>
      <c r="C43" s="16"/>
      <c r="D43" s="16"/>
      <c r="E43" s="16"/>
      <c r="F43" s="16"/>
      <c r="G43" s="16"/>
      <c r="H43" s="1"/>
      <c r="I43" s="1"/>
      <c r="J43" s="1"/>
      <c r="K43" s="1"/>
      <c r="L43" s="1"/>
    </row>
  </sheetData>
  <mergeCells count="2">
    <mergeCell ref="A28:H28"/>
    <mergeCell ref="A25:H25"/>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&amp;C&amp;"Arial,Bold"&amp;UADULT SOCIAL CARE &amp; HEALTH INTEGRATION
REVENUE BUDGET SUMMARY 2021/22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Normal="100" zoomScaleSheetLayoutView="100" workbookViewId="0"/>
  </sheetViews>
  <sheetFormatPr defaultRowHeight="14.25" x14ac:dyDescent="0.25"/>
  <cols>
    <col min="1" max="1" width="55.7109375" style="1" customWidth="1"/>
    <col min="2" max="6" width="15.7109375" style="16" customWidth="1"/>
    <col min="7" max="7" width="15.7109375" style="1" customWidth="1"/>
    <col min="8" max="8" width="85.7109375" style="13" customWidth="1"/>
    <col min="9" max="255" width="9.140625" style="1"/>
    <col min="256" max="256" width="3.7109375" style="1" customWidth="1"/>
    <col min="257" max="257" width="32.7109375" style="1" customWidth="1"/>
    <col min="258" max="258" width="7.85546875" style="1" customWidth="1"/>
    <col min="259" max="260" width="7.5703125" style="1" customWidth="1"/>
    <col min="261" max="261" width="10.140625" style="1" customWidth="1"/>
    <col min="262" max="262" width="9" style="1" customWidth="1"/>
    <col min="263" max="263" width="8" style="1" customWidth="1"/>
    <col min="264" max="264" width="46.85546875" style="1" customWidth="1"/>
    <col min="265" max="511" width="9.140625" style="1"/>
    <col min="512" max="512" width="3.7109375" style="1" customWidth="1"/>
    <col min="513" max="513" width="32.7109375" style="1" customWidth="1"/>
    <col min="514" max="514" width="7.85546875" style="1" customWidth="1"/>
    <col min="515" max="516" width="7.5703125" style="1" customWidth="1"/>
    <col min="517" max="517" width="10.140625" style="1" customWidth="1"/>
    <col min="518" max="518" width="9" style="1" customWidth="1"/>
    <col min="519" max="519" width="8" style="1" customWidth="1"/>
    <col min="520" max="520" width="46.85546875" style="1" customWidth="1"/>
    <col min="521" max="767" width="9.140625" style="1"/>
    <col min="768" max="768" width="3.7109375" style="1" customWidth="1"/>
    <col min="769" max="769" width="32.7109375" style="1" customWidth="1"/>
    <col min="770" max="770" width="7.85546875" style="1" customWidth="1"/>
    <col min="771" max="772" width="7.5703125" style="1" customWidth="1"/>
    <col min="773" max="773" width="10.140625" style="1" customWidth="1"/>
    <col min="774" max="774" width="9" style="1" customWidth="1"/>
    <col min="775" max="775" width="8" style="1" customWidth="1"/>
    <col min="776" max="776" width="46.85546875" style="1" customWidth="1"/>
    <col min="777" max="1023" width="9.140625" style="1"/>
    <col min="1024" max="1024" width="3.7109375" style="1" customWidth="1"/>
    <col min="1025" max="1025" width="32.7109375" style="1" customWidth="1"/>
    <col min="1026" max="1026" width="7.85546875" style="1" customWidth="1"/>
    <col min="1027" max="1028" width="7.5703125" style="1" customWidth="1"/>
    <col min="1029" max="1029" width="10.140625" style="1" customWidth="1"/>
    <col min="1030" max="1030" width="9" style="1" customWidth="1"/>
    <col min="1031" max="1031" width="8" style="1" customWidth="1"/>
    <col min="1032" max="1032" width="46.85546875" style="1" customWidth="1"/>
    <col min="1033" max="1279" width="9.140625" style="1"/>
    <col min="1280" max="1280" width="3.7109375" style="1" customWidth="1"/>
    <col min="1281" max="1281" width="32.7109375" style="1" customWidth="1"/>
    <col min="1282" max="1282" width="7.85546875" style="1" customWidth="1"/>
    <col min="1283" max="1284" width="7.5703125" style="1" customWidth="1"/>
    <col min="1285" max="1285" width="10.140625" style="1" customWidth="1"/>
    <col min="1286" max="1286" width="9" style="1" customWidth="1"/>
    <col min="1287" max="1287" width="8" style="1" customWidth="1"/>
    <col min="1288" max="1288" width="46.85546875" style="1" customWidth="1"/>
    <col min="1289" max="1535" width="9.140625" style="1"/>
    <col min="1536" max="1536" width="3.7109375" style="1" customWidth="1"/>
    <col min="1537" max="1537" width="32.7109375" style="1" customWidth="1"/>
    <col min="1538" max="1538" width="7.85546875" style="1" customWidth="1"/>
    <col min="1539" max="1540" width="7.5703125" style="1" customWidth="1"/>
    <col min="1541" max="1541" width="10.140625" style="1" customWidth="1"/>
    <col min="1542" max="1542" width="9" style="1" customWidth="1"/>
    <col min="1543" max="1543" width="8" style="1" customWidth="1"/>
    <col min="1544" max="1544" width="46.85546875" style="1" customWidth="1"/>
    <col min="1545" max="1791" width="9.140625" style="1"/>
    <col min="1792" max="1792" width="3.7109375" style="1" customWidth="1"/>
    <col min="1793" max="1793" width="32.7109375" style="1" customWidth="1"/>
    <col min="1794" max="1794" width="7.85546875" style="1" customWidth="1"/>
    <col min="1795" max="1796" width="7.5703125" style="1" customWidth="1"/>
    <col min="1797" max="1797" width="10.140625" style="1" customWidth="1"/>
    <col min="1798" max="1798" width="9" style="1" customWidth="1"/>
    <col min="1799" max="1799" width="8" style="1" customWidth="1"/>
    <col min="1800" max="1800" width="46.85546875" style="1" customWidth="1"/>
    <col min="1801" max="2047" width="9.140625" style="1"/>
    <col min="2048" max="2048" width="3.7109375" style="1" customWidth="1"/>
    <col min="2049" max="2049" width="32.7109375" style="1" customWidth="1"/>
    <col min="2050" max="2050" width="7.85546875" style="1" customWidth="1"/>
    <col min="2051" max="2052" width="7.5703125" style="1" customWidth="1"/>
    <col min="2053" max="2053" width="10.140625" style="1" customWidth="1"/>
    <col min="2054" max="2054" width="9" style="1" customWidth="1"/>
    <col min="2055" max="2055" width="8" style="1" customWidth="1"/>
    <col min="2056" max="2056" width="46.85546875" style="1" customWidth="1"/>
    <col min="2057" max="2303" width="9.140625" style="1"/>
    <col min="2304" max="2304" width="3.7109375" style="1" customWidth="1"/>
    <col min="2305" max="2305" width="32.7109375" style="1" customWidth="1"/>
    <col min="2306" max="2306" width="7.85546875" style="1" customWidth="1"/>
    <col min="2307" max="2308" width="7.5703125" style="1" customWidth="1"/>
    <col min="2309" max="2309" width="10.140625" style="1" customWidth="1"/>
    <col min="2310" max="2310" width="9" style="1" customWidth="1"/>
    <col min="2311" max="2311" width="8" style="1" customWidth="1"/>
    <col min="2312" max="2312" width="46.85546875" style="1" customWidth="1"/>
    <col min="2313" max="2559" width="9.140625" style="1"/>
    <col min="2560" max="2560" width="3.7109375" style="1" customWidth="1"/>
    <col min="2561" max="2561" width="32.7109375" style="1" customWidth="1"/>
    <col min="2562" max="2562" width="7.85546875" style="1" customWidth="1"/>
    <col min="2563" max="2564" width="7.5703125" style="1" customWidth="1"/>
    <col min="2565" max="2565" width="10.140625" style="1" customWidth="1"/>
    <col min="2566" max="2566" width="9" style="1" customWidth="1"/>
    <col min="2567" max="2567" width="8" style="1" customWidth="1"/>
    <col min="2568" max="2568" width="46.85546875" style="1" customWidth="1"/>
    <col min="2569" max="2815" width="9.140625" style="1"/>
    <col min="2816" max="2816" width="3.7109375" style="1" customWidth="1"/>
    <col min="2817" max="2817" width="32.7109375" style="1" customWidth="1"/>
    <col min="2818" max="2818" width="7.85546875" style="1" customWidth="1"/>
    <col min="2819" max="2820" width="7.5703125" style="1" customWidth="1"/>
    <col min="2821" max="2821" width="10.140625" style="1" customWidth="1"/>
    <col min="2822" max="2822" width="9" style="1" customWidth="1"/>
    <col min="2823" max="2823" width="8" style="1" customWidth="1"/>
    <col min="2824" max="2824" width="46.85546875" style="1" customWidth="1"/>
    <col min="2825" max="3071" width="9.140625" style="1"/>
    <col min="3072" max="3072" width="3.7109375" style="1" customWidth="1"/>
    <col min="3073" max="3073" width="32.7109375" style="1" customWidth="1"/>
    <col min="3074" max="3074" width="7.85546875" style="1" customWidth="1"/>
    <col min="3075" max="3076" width="7.5703125" style="1" customWidth="1"/>
    <col min="3077" max="3077" width="10.140625" style="1" customWidth="1"/>
    <col min="3078" max="3078" width="9" style="1" customWidth="1"/>
    <col min="3079" max="3079" width="8" style="1" customWidth="1"/>
    <col min="3080" max="3080" width="46.85546875" style="1" customWidth="1"/>
    <col min="3081" max="3327" width="9.140625" style="1"/>
    <col min="3328" max="3328" width="3.7109375" style="1" customWidth="1"/>
    <col min="3329" max="3329" width="32.7109375" style="1" customWidth="1"/>
    <col min="3330" max="3330" width="7.85546875" style="1" customWidth="1"/>
    <col min="3331" max="3332" width="7.5703125" style="1" customWidth="1"/>
    <col min="3333" max="3333" width="10.140625" style="1" customWidth="1"/>
    <col min="3334" max="3334" width="9" style="1" customWidth="1"/>
    <col min="3335" max="3335" width="8" style="1" customWidth="1"/>
    <col min="3336" max="3336" width="46.85546875" style="1" customWidth="1"/>
    <col min="3337" max="3583" width="9.140625" style="1"/>
    <col min="3584" max="3584" width="3.7109375" style="1" customWidth="1"/>
    <col min="3585" max="3585" width="32.7109375" style="1" customWidth="1"/>
    <col min="3586" max="3586" width="7.85546875" style="1" customWidth="1"/>
    <col min="3587" max="3588" width="7.5703125" style="1" customWidth="1"/>
    <col min="3589" max="3589" width="10.140625" style="1" customWidth="1"/>
    <col min="3590" max="3590" width="9" style="1" customWidth="1"/>
    <col min="3591" max="3591" width="8" style="1" customWidth="1"/>
    <col min="3592" max="3592" width="46.85546875" style="1" customWidth="1"/>
    <col min="3593" max="3839" width="9.140625" style="1"/>
    <col min="3840" max="3840" width="3.7109375" style="1" customWidth="1"/>
    <col min="3841" max="3841" width="32.7109375" style="1" customWidth="1"/>
    <col min="3842" max="3842" width="7.85546875" style="1" customWidth="1"/>
    <col min="3843" max="3844" width="7.5703125" style="1" customWidth="1"/>
    <col min="3845" max="3845" width="10.140625" style="1" customWidth="1"/>
    <col min="3846" max="3846" width="9" style="1" customWidth="1"/>
    <col min="3847" max="3847" width="8" style="1" customWidth="1"/>
    <col min="3848" max="3848" width="46.85546875" style="1" customWidth="1"/>
    <col min="3849" max="4095" width="9.140625" style="1"/>
    <col min="4096" max="4096" width="3.7109375" style="1" customWidth="1"/>
    <col min="4097" max="4097" width="32.7109375" style="1" customWidth="1"/>
    <col min="4098" max="4098" width="7.85546875" style="1" customWidth="1"/>
    <col min="4099" max="4100" width="7.5703125" style="1" customWidth="1"/>
    <col min="4101" max="4101" width="10.140625" style="1" customWidth="1"/>
    <col min="4102" max="4102" width="9" style="1" customWidth="1"/>
    <col min="4103" max="4103" width="8" style="1" customWidth="1"/>
    <col min="4104" max="4104" width="46.85546875" style="1" customWidth="1"/>
    <col min="4105" max="4351" width="9.140625" style="1"/>
    <col min="4352" max="4352" width="3.7109375" style="1" customWidth="1"/>
    <col min="4353" max="4353" width="32.7109375" style="1" customWidth="1"/>
    <col min="4354" max="4354" width="7.85546875" style="1" customWidth="1"/>
    <col min="4355" max="4356" width="7.5703125" style="1" customWidth="1"/>
    <col min="4357" max="4357" width="10.140625" style="1" customWidth="1"/>
    <col min="4358" max="4358" width="9" style="1" customWidth="1"/>
    <col min="4359" max="4359" width="8" style="1" customWidth="1"/>
    <col min="4360" max="4360" width="46.85546875" style="1" customWidth="1"/>
    <col min="4361" max="4607" width="9.140625" style="1"/>
    <col min="4608" max="4608" width="3.7109375" style="1" customWidth="1"/>
    <col min="4609" max="4609" width="32.7109375" style="1" customWidth="1"/>
    <col min="4610" max="4610" width="7.85546875" style="1" customWidth="1"/>
    <col min="4611" max="4612" width="7.5703125" style="1" customWidth="1"/>
    <col min="4613" max="4613" width="10.140625" style="1" customWidth="1"/>
    <col min="4614" max="4614" width="9" style="1" customWidth="1"/>
    <col min="4615" max="4615" width="8" style="1" customWidth="1"/>
    <col min="4616" max="4616" width="46.85546875" style="1" customWidth="1"/>
    <col min="4617" max="4863" width="9.140625" style="1"/>
    <col min="4864" max="4864" width="3.7109375" style="1" customWidth="1"/>
    <col min="4865" max="4865" width="32.7109375" style="1" customWidth="1"/>
    <col min="4866" max="4866" width="7.85546875" style="1" customWidth="1"/>
    <col min="4867" max="4868" width="7.5703125" style="1" customWidth="1"/>
    <col min="4869" max="4869" width="10.140625" style="1" customWidth="1"/>
    <col min="4870" max="4870" width="9" style="1" customWidth="1"/>
    <col min="4871" max="4871" width="8" style="1" customWidth="1"/>
    <col min="4872" max="4872" width="46.85546875" style="1" customWidth="1"/>
    <col min="4873" max="5119" width="9.140625" style="1"/>
    <col min="5120" max="5120" width="3.7109375" style="1" customWidth="1"/>
    <col min="5121" max="5121" width="32.7109375" style="1" customWidth="1"/>
    <col min="5122" max="5122" width="7.85546875" style="1" customWidth="1"/>
    <col min="5123" max="5124" width="7.5703125" style="1" customWidth="1"/>
    <col min="5125" max="5125" width="10.140625" style="1" customWidth="1"/>
    <col min="5126" max="5126" width="9" style="1" customWidth="1"/>
    <col min="5127" max="5127" width="8" style="1" customWidth="1"/>
    <col min="5128" max="5128" width="46.85546875" style="1" customWidth="1"/>
    <col min="5129" max="5375" width="9.140625" style="1"/>
    <col min="5376" max="5376" width="3.7109375" style="1" customWidth="1"/>
    <col min="5377" max="5377" width="32.7109375" style="1" customWidth="1"/>
    <col min="5378" max="5378" width="7.85546875" style="1" customWidth="1"/>
    <col min="5379" max="5380" width="7.5703125" style="1" customWidth="1"/>
    <col min="5381" max="5381" width="10.140625" style="1" customWidth="1"/>
    <col min="5382" max="5382" width="9" style="1" customWidth="1"/>
    <col min="5383" max="5383" width="8" style="1" customWidth="1"/>
    <col min="5384" max="5384" width="46.85546875" style="1" customWidth="1"/>
    <col min="5385" max="5631" width="9.140625" style="1"/>
    <col min="5632" max="5632" width="3.7109375" style="1" customWidth="1"/>
    <col min="5633" max="5633" width="32.7109375" style="1" customWidth="1"/>
    <col min="5634" max="5634" width="7.85546875" style="1" customWidth="1"/>
    <col min="5635" max="5636" width="7.5703125" style="1" customWidth="1"/>
    <col min="5637" max="5637" width="10.140625" style="1" customWidth="1"/>
    <col min="5638" max="5638" width="9" style="1" customWidth="1"/>
    <col min="5639" max="5639" width="8" style="1" customWidth="1"/>
    <col min="5640" max="5640" width="46.85546875" style="1" customWidth="1"/>
    <col min="5641" max="5887" width="9.140625" style="1"/>
    <col min="5888" max="5888" width="3.7109375" style="1" customWidth="1"/>
    <col min="5889" max="5889" width="32.7109375" style="1" customWidth="1"/>
    <col min="5890" max="5890" width="7.85546875" style="1" customWidth="1"/>
    <col min="5891" max="5892" width="7.5703125" style="1" customWidth="1"/>
    <col min="5893" max="5893" width="10.140625" style="1" customWidth="1"/>
    <col min="5894" max="5894" width="9" style="1" customWidth="1"/>
    <col min="5895" max="5895" width="8" style="1" customWidth="1"/>
    <col min="5896" max="5896" width="46.85546875" style="1" customWidth="1"/>
    <col min="5897" max="6143" width="9.140625" style="1"/>
    <col min="6144" max="6144" width="3.7109375" style="1" customWidth="1"/>
    <col min="6145" max="6145" width="32.7109375" style="1" customWidth="1"/>
    <col min="6146" max="6146" width="7.85546875" style="1" customWidth="1"/>
    <col min="6147" max="6148" width="7.5703125" style="1" customWidth="1"/>
    <col min="6149" max="6149" width="10.140625" style="1" customWidth="1"/>
    <col min="6150" max="6150" width="9" style="1" customWidth="1"/>
    <col min="6151" max="6151" width="8" style="1" customWidth="1"/>
    <col min="6152" max="6152" width="46.85546875" style="1" customWidth="1"/>
    <col min="6153" max="6399" width="9.140625" style="1"/>
    <col min="6400" max="6400" width="3.7109375" style="1" customWidth="1"/>
    <col min="6401" max="6401" width="32.7109375" style="1" customWidth="1"/>
    <col min="6402" max="6402" width="7.85546875" style="1" customWidth="1"/>
    <col min="6403" max="6404" width="7.5703125" style="1" customWidth="1"/>
    <col min="6405" max="6405" width="10.140625" style="1" customWidth="1"/>
    <col min="6406" max="6406" width="9" style="1" customWidth="1"/>
    <col min="6407" max="6407" width="8" style="1" customWidth="1"/>
    <col min="6408" max="6408" width="46.85546875" style="1" customWidth="1"/>
    <col min="6409" max="6655" width="9.140625" style="1"/>
    <col min="6656" max="6656" width="3.7109375" style="1" customWidth="1"/>
    <col min="6657" max="6657" width="32.7109375" style="1" customWidth="1"/>
    <col min="6658" max="6658" width="7.85546875" style="1" customWidth="1"/>
    <col min="6659" max="6660" width="7.5703125" style="1" customWidth="1"/>
    <col min="6661" max="6661" width="10.140625" style="1" customWidth="1"/>
    <col min="6662" max="6662" width="9" style="1" customWidth="1"/>
    <col min="6663" max="6663" width="8" style="1" customWidth="1"/>
    <col min="6664" max="6664" width="46.85546875" style="1" customWidth="1"/>
    <col min="6665" max="6911" width="9.140625" style="1"/>
    <col min="6912" max="6912" width="3.7109375" style="1" customWidth="1"/>
    <col min="6913" max="6913" width="32.7109375" style="1" customWidth="1"/>
    <col min="6914" max="6914" width="7.85546875" style="1" customWidth="1"/>
    <col min="6915" max="6916" width="7.5703125" style="1" customWidth="1"/>
    <col min="6917" max="6917" width="10.140625" style="1" customWidth="1"/>
    <col min="6918" max="6918" width="9" style="1" customWidth="1"/>
    <col min="6919" max="6919" width="8" style="1" customWidth="1"/>
    <col min="6920" max="6920" width="46.85546875" style="1" customWidth="1"/>
    <col min="6921" max="7167" width="9.140625" style="1"/>
    <col min="7168" max="7168" width="3.7109375" style="1" customWidth="1"/>
    <col min="7169" max="7169" width="32.7109375" style="1" customWidth="1"/>
    <col min="7170" max="7170" width="7.85546875" style="1" customWidth="1"/>
    <col min="7171" max="7172" width="7.5703125" style="1" customWidth="1"/>
    <col min="7173" max="7173" width="10.140625" style="1" customWidth="1"/>
    <col min="7174" max="7174" width="9" style="1" customWidth="1"/>
    <col min="7175" max="7175" width="8" style="1" customWidth="1"/>
    <col min="7176" max="7176" width="46.85546875" style="1" customWidth="1"/>
    <col min="7177" max="7423" width="9.140625" style="1"/>
    <col min="7424" max="7424" width="3.7109375" style="1" customWidth="1"/>
    <col min="7425" max="7425" width="32.7109375" style="1" customWidth="1"/>
    <col min="7426" max="7426" width="7.85546875" style="1" customWidth="1"/>
    <col min="7427" max="7428" width="7.5703125" style="1" customWidth="1"/>
    <col min="7429" max="7429" width="10.140625" style="1" customWidth="1"/>
    <col min="7430" max="7430" width="9" style="1" customWidth="1"/>
    <col min="7431" max="7431" width="8" style="1" customWidth="1"/>
    <col min="7432" max="7432" width="46.85546875" style="1" customWidth="1"/>
    <col min="7433" max="7679" width="9.140625" style="1"/>
    <col min="7680" max="7680" width="3.7109375" style="1" customWidth="1"/>
    <col min="7681" max="7681" width="32.7109375" style="1" customWidth="1"/>
    <col min="7682" max="7682" width="7.85546875" style="1" customWidth="1"/>
    <col min="7683" max="7684" width="7.5703125" style="1" customWidth="1"/>
    <col min="7685" max="7685" width="10.140625" style="1" customWidth="1"/>
    <col min="7686" max="7686" width="9" style="1" customWidth="1"/>
    <col min="7687" max="7687" width="8" style="1" customWidth="1"/>
    <col min="7688" max="7688" width="46.85546875" style="1" customWidth="1"/>
    <col min="7689" max="7935" width="9.140625" style="1"/>
    <col min="7936" max="7936" width="3.7109375" style="1" customWidth="1"/>
    <col min="7937" max="7937" width="32.7109375" style="1" customWidth="1"/>
    <col min="7938" max="7938" width="7.85546875" style="1" customWidth="1"/>
    <col min="7939" max="7940" width="7.5703125" style="1" customWidth="1"/>
    <col min="7941" max="7941" width="10.140625" style="1" customWidth="1"/>
    <col min="7942" max="7942" width="9" style="1" customWidth="1"/>
    <col min="7943" max="7943" width="8" style="1" customWidth="1"/>
    <col min="7944" max="7944" width="46.85546875" style="1" customWidth="1"/>
    <col min="7945" max="8191" width="9.140625" style="1"/>
    <col min="8192" max="8192" width="3.7109375" style="1" customWidth="1"/>
    <col min="8193" max="8193" width="32.7109375" style="1" customWidth="1"/>
    <col min="8194" max="8194" width="7.85546875" style="1" customWidth="1"/>
    <col min="8195" max="8196" width="7.5703125" style="1" customWidth="1"/>
    <col min="8197" max="8197" width="10.140625" style="1" customWidth="1"/>
    <col min="8198" max="8198" width="9" style="1" customWidth="1"/>
    <col min="8199" max="8199" width="8" style="1" customWidth="1"/>
    <col min="8200" max="8200" width="46.85546875" style="1" customWidth="1"/>
    <col min="8201" max="8447" width="9.140625" style="1"/>
    <col min="8448" max="8448" width="3.7109375" style="1" customWidth="1"/>
    <col min="8449" max="8449" width="32.7109375" style="1" customWidth="1"/>
    <col min="8450" max="8450" width="7.85546875" style="1" customWidth="1"/>
    <col min="8451" max="8452" width="7.5703125" style="1" customWidth="1"/>
    <col min="8453" max="8453" width="10.140625" style="1" customWidth="1"/>
    <col min="8454" max="8454" width="9" style="1" customWidth="1"/>
    <col min="8455" max="8455" width="8" style="1" customWidth="1"/>
    <col min="8456" max="8456" width="46.85546875" style="1" customWidth="1"/>
    <col min="8457" max="8703" width="9.140625" style="1"/>
    <col min="8704" max="8704" width="3.7109375" style="1" customWidth="1"/>
    <col min="8705" max="8705" width="32.7109375" style="1" customWidth="1"/>
    <col min="8706" max="8706" width="7.85546875" style="1" customWidth="1"/>
    <col min="8707" max="8708" width="7.5703125" style="1" customWidth="1"/>
    <col min="8709" max="8709" width="10.140625" style="1" customWidth="1"/>
    <col min="8710" max="8710" width="9" style="1" customWidth="1"/>
    <col min="8711" max="8711" width="8" style="1" customWidth="1"/>
    <col min="8712" max="8712" width="46.85546875" style="1" customWidth="1"/>
    <col min="8713" max="8959" width="9.140625" style="1"/>
    <col min="8960" max="8960" width="3.7109375" style="1" customWidth="1"/>
    <col min="8961" max="8961" width="32.7109375" style="1" customWidth="1"/>
    <col min="8962" max="8962" width="7.85546875" style="1" customWidth="1"/>
    <col min="8963" max="8964" width="7.5703125" style="1" customWidth="1"/>
    <col min="8965" max="8965" width="10.140625" style="1" customWidth="1"/>
    <col min="8966" max="8966" width="9" style="1" customWidth="1"/>
    <col min="8967" max="8967" width="8" style="1" customWidth="1"/>
    <col min="8968" max="8968" width="46.85546875" style="1" customWidth="1"/>
    <col min="8969" max="9215" width="9.140625" style="1"/>
    <col min="9216" max="9216" width="3.7109375" style="1" customWidth="1"/>
    <col min="9217" max="9217" width="32.7109375" style="1" customWidth="1"/>
    <col min="9218" max="9218" width="7.85546875" style="1" customWidth="1"/>
    <col min="9219" max="9220" width="7.5703125" style="1" customWidth="1"/>
    <col min="9221" max="9221" width="10.140625" style="1" customWidth="1"/>
    <col min="9222" max="9222" width="9" style="1" customWidth="1"/>
    <col min="9223" max="9223" width="8" style="1" customWidth="1"/>
    <col min="9224" max="9224" width="46.85546875" style="1" customWidth="1"/>
    <col min="9225" max="9471" width="9.140625" style="1"/>
    <col min="9472" max="9472" width="3.7109375" style="1" customWidth="1"/>
    <col min="9473" max="9473" width="32.7109375" style="1" customWidth="1"/>
    <col min="9474" max="9474" width="7.85546875" style="1" customWidth="1"/>
    <col min="9475" max="9476" width="7.5703125" style="1" customWidth="1"/>
    <col min="9477" max="9477" width="10.140625" style="1" customWidth="1"/>
    <col min="9478" max="9478" width="9" style="1" customWidth="1"/>
    <col min="9479" max="9479" width="8" style="1" customWidth="1"/>
    <col min="9480" max="9480" width="46.85546875" style="1" customWidth="1"/>
    <col min="9481" max="9727" width="9.140625" style="1"/>
    <col min="9728" max="9728" width="3.7109375" style="1" customWidth="1"/>
    <col min="9729" max="9729" width="32.7109375" style="1" customWidth="1"/>
    <col min="9730" max="9730" width="7.85546875" style="1" customWidth="1"/>
    <col min="9731" max="9732" width="7.5703125" style="1" customWidth="1"/>
    <col min="9733" max="9733" width="10.140625" style="1" customWidth="1"/>
    <col min="9734" max="9734" width="9" style="1" customWidth="1"/>
    <col min="9735" max="9735" width="8" style="1" customWidth="1"/>
    <col min="9736" max="9736" width="46.85546875" style="1" customWidth="1"/>
    <col min="9737" max="9983" width="9.140625" style="1"/>
    <col min="9984" max="9984" width="3.7109375" style="1" customWidth="1"/>
    <col min="9985" max="9985" width="32.7109375" style="1" customWidth="1"/>
    <col min="9986" max="9986" width="7.85546875" style="1" customWidth="1"/>
    <col min="9987" max="9988" width="7.5703125" style="1" customWidth="1"/>
    <col min="9989" max="9989" width="10.140625" style="1" customWidth="1"/>
    <col min="9990" max="9990" width="9" style="1" customWidth="1"/>
    <col min="9991" max="9991" width="8" style="1" customWidth="1"/>
    <col min="9992" max="9992" width="46.85546875" style="1" customWidth="1"/>
    <col min="9993" max="10239" width="9.140625" style="1"/>
    <col min="10240" max="10240" width="3.7109375" style="1" customWidth="1"/>
    <col min="10241" max="10241" width="32.7109375" style="1" customWidth="1"/>
    <col min="10242" max="10242" width="7.85546875" style="1" customWidth="1"/>
    <col min="10243" max="10244" width="7.5703125" style="1" customWidth="1"/>
    <col min="10245" max="10245" width="10.140625" style="1" customWidth="1"/>
    <col min="10246" max="10246" width="9" style="1" customWidth="1"/>
    <col min="10247" max="10247" width="8" style="1" customWidth="1"/>
    <col min="10248" max="10248" width="46.85546875" style="1" customWidth="1"/>
    <col min="10249" max="10495" width="9.140625" style="1"/>
    <col min="10496" max="10496" width="3.7109375" style="1" customWidth="1"/>
    <col min="10497" max="10497" width="32.7109375" style="1" customWidth="1"/>
    <col min="10498" max="10498" width="7.85546875" style="1" customWidth="1"/>
    <col min="10499" max="10500" width="7.5703125" style="1" customWidth="1"/>
    <col min="10501" max="10501" width="10.140625" style="1" customWidth="1"/>
    <col min="10502" max="10502" width="9" style="1" customWidth="1"/>
    <col min="10503" max="10503" width="8" style="1" customWidth="1"/>
    <col min="10504" max="10504" width="46.85546875" style="1" customWidth="1"/>
    <col min="10505" max="10751" width="9.140625" style="1"/>
    <col min="10752" max="10752" width="3.7109375" style="1" customWidth="1"/>
    <col min="10753" max="10753" width="32.7109375" style="1" customWidth="1"/>
    <col min="10754" max="10754" width="7.85546875" style="1" customWidth="1"/>
    <col min="10755" max="10756" width="7.5703125" style="1" customWidth="1"/>
    <col min="10757" max="10757" width="10.140625" style="1" customWidth="1"/>
    <col min="10758" max="10758" width="9" style="1" customWidth="1"/>
    <col min="10759" max="10759" width="8" style="1" customWidth="1"/>
    <col min="10760" max="10760" width="46.85546875" style="1" customWidth="1"/>
    <col min="10761" max="11007" width="9.140625" style="1"/>
    <col min="11008" max="11008" width="3.7109375" style="1" customWidth="1"/>
    <col min="11009" max="11009" width="32.7109375" style="1" customWidth="1"/>
    <col min="11010" max="11010" width="7.85546875" style="1" customWidth="1"/>
    <col min="11011" max="11012" width="7.5703125" style="1" customWidth="1"/>
    <col min="11013" max="11013" width="10.140625" style="1" customWidth="1"/>
    <col min="11014" max="11014" width="9" style="1" customWidth="1"/>
    <col min="11015" max="11015" width="8" style="1" customWidth="1"/>
    <col min="11016" max="11016" width="46.85546875" style="1" customWidth="1"/>
    <col min="11017" max="11263" width="9.140625" style="1"/>
    <col min="11264" max="11264" width="3.7109375" style="1" customWidth="1"/>
    <col min="11265" max="11265" width="32.7109375" style="1" customWidth="1"/>
    <col min="11266" max="11266" width="7.85546875" style="1" customWidth="1"/>
    <col min="11267" max="11268" width="7.5703125" style="1" customWidth="1"/>
    <col min="11269" max="11269" width="10.140625" style="1" customWidth="1"/>
    <col min="11270" max="11270" width="9" style="1" customWidth="1"/>
    <col min="11271" max="11271" width="8" style="1" customWidth="1"/>
    <col min="11272" max="11272" width="46.85546875" style="1" customWidth="1"/>
    <col min="11273" max="11519" width="9.140625" style="1"/>
    <col min="11520" max="11520" width="3.7109375" style="1" customWidth="1"/>
    <col min="11521" max="11521" width="32.7109375" style="1" customWidth="1"/>
    <col min="11522" max="11522" width="7.85546875" style="1" customWidth="1"/>
    <col min="11523" max="11524" width="7.5703125" style="1" customWidth="1"/>
    <col min="11525" max="11525" width="10.140625" style="1" customWidth="1"/>
    <col min="11526" max="11526" width="9" style="1" customWidth="1"/>
    <col min="11527" max="11527" width="8" style="1" customWidth="1"/>
    <col min="11528" max="11528" width="46.85546875" style="1" customWidth="1"/>
    <col min="11529" max="11775" width="9.140625" style="1"/>
    <col min="11776" max="11776" width="3.7109375" style="1" customWidth="1"/>
    <col min="11777" max="11777" width="32.7109375" style="1" customWidth="1"/>
    <col min="11778" max="11778" width="7.85546875" style="1" customWidth="1"/>
    <col min="11779" max="11780" width="7.5703125" style="1" customWidth="1"/>
    <col min="11781" max="11781" width="10.140625" style="1" customWidth="1"/>
    <col min="11782" max="11782" width="9" style="1" customWidth="1"/>
    <col min="11783" max="11783" width="8" style="1" customWidth="1"/>
    <col min="11784" max="11784" width="46.85546875" style="1" customWidth="1"/>
    <col min="11785" max="12031" width="9.140625" style="1"/>
    <col min="12032" max="12032" width="3.7109375" style="1" customWidth="1"/>
    <col min="12033" max="12033" width="32.7109375" style="1" customWidth="1"/>
    <col min="12034" max="12034" width="7.85546875" style="1" customWidth="1"/>
    <col min="12035" max="12036" width="7.5703125" style="1" customWidth="1"/>
    <col min="12037" max="12037" width="10.140625" style="1" customWidth="1"/>
    <col min="12038" max="12038" width="9" style="1" customWidth="1"/>
    <col min="12039" max="12039" width="8" style="1" customWidth="1"/>
    <col min="12040" max="12040" width="46.85546875" style="1" customWidth="1"/>
    <col min="12041" max="12287" width="9.140625" style="1"/>
    <col min="12288" max="12288" width="3.7109375" style="1" customWidth="1"/>
    <col min="12289" max="12289" width="32.7109375" style="1" customWidth="1"/>
    <col min="12290" max="12290" width="7.85546875" style="1" customWidth="1"/>
    <col min="12291" max="12292" width="7.5703125" style="1" customWidth="1"/>
    <col min="12293" max="12293" width="10.140625" style="1" customWidth="1"/>
    <col min="12294" max="12294" width="9" style="1" customWidth="1"/>
    <col min="12295" max="12295" width="8" style="1" customWidth="1"/>
    <col min="12296" max="12296" width="46.85546875" style="1" customWidth="1"/>
    <col min="12297" max="12543" width="9.140625" style="1"/>
    <col min="12544" max="12544" width="3.7109375" style="1" customWidth="1"/>
    <col min="12545" max="12545" width="32.7109375" style="1" customWidth="1"/>
    <col min="12546" max="12546" width="7.85546875" style="1" customWidth="1"/>
    <col min="12547" max="12548" width="7.5703125" style="1" customWidth="1"/>
    <col min="12549" max="12549" width="10.140625" style="1" customWidth="1"/>
    <col min="12550" max="12550" width="9" style="1" customWidth="1"/>
    <col min="12551" max="12551" width="8" style="1" customWidth="1"/>
    <col min="12552" max="12552" width="46.85546875" style="1" customWidth="1"/>
    <col min="12553" max="12799" width="9.140625" style="1"/>
    <col min="12800" max="12800" width="3.7109375" style="1" customWidth="1"/>
    <col min="12801" max="12801" width="32.7109375" style="1" customWidth="1"/>
    <col min="12802" max="12802" width="7.85546875" style="1" customWidth="1"/>
    <col min="12803" max="12804" width="7.5703125" style="1" customWidth="1"/>
    <col min="12805" max="12805" width="10.140625" style="1" customWidth="1"/>
    <col min="12806" max="12806" width="9" style="1" customWidth="1"/>
    <col min="12807" max="12807" width="8" style="1" customWidth="1"/>
    <col min="12808" max="12808" width="46.85546875" style="1" customWidth="1"/>
    <col min="12809" max="13055" width="9.140625" style="1"/>
    <col min="13056" max="13056" width="3.7109375" style="1" customWidth="1"/>
    <col min="13057" max="13057" width="32.7109375" style="1" customWidth="1"/>
    <col min="13058" max="13058" width="7.85546875" style="1" customWidth="1"/>
    <col min="13059" max="13060" width="7.5703125" style="1" customWidth="1"/>
    <col min="13061" max="13061" width="10.140625" style="1" customWidth="1"/>
    <col min="13062" max="13062" width="9" style="1" customWidth="1"/>
    <col min="13063" max="13063" width="8" style="1" customWidth="1"/>
    <col min="13064" max="13064" width="46.85546875" style="1" customWidth="1"/>
    <col min="13065" max="13311" width="9.140625" style="1"/>
    <col min="13312" max="13312" width="3.7109375" style="1" customWidth="1"/>
    <col min="13313" max="13313" width="32.7109375" style="1" customWidth="1"/>
    <col min="13314" max="13314" width="7.85546875" style="1" customWidth="1"/>
    <col min="13315" max="13316" width="7.5703125" style="1" customWidth="1"/>
    <col min="13317" max="13317" width="10.140625" style="1" customWidth="1"/>
    <col min="13318" max="13318" width="9" style="1" customWidth="1"/>
    <col min="13319" max="13319" width="8" style="1" customWidth="1"/>
    <col min="13320" max="13320" width="46.85546875" style="1" customWidth="1"/>
    <col min="13321" max="13567" width="9.140625" style="1"/>
    <col min="13568" max="13568" width="3.7109375" style="1" customWidth="1"/>
    <col min="13569" max="13569" width="32.7109375" style="1" customWidth="1"/>
    <col min="13570" max="13570" width="7.85546875" style="1" customWidth="1"/>
    <col min="13571" max="13572" width="7.5703125" style="1" customWidth="1"/>
    <col min="13573" max="13573" width="10.140625" style="1" customWidth="1"/>
    <col min="13574" max="13574" width="9" style="1" customWidth="1"/>
    <col min="13575" max="13575" width="8" style="1" customWidth="1"/>
    <col min="13576" max="13576" width="46.85546875" style="1" customWidth="1"/>
    <col min="13577" max="13823" width="9.140625" style="1"/>
    <col min="13824" max="13824" width="3.7109375" style="1" customWidth="1"/>
    <col min="13825" max="13825" width="32.7109375" style="1" customWidth="1"/>
    <col min="13826" max="13826" width="7.85546875" style="1" customWidth="1"/>
    <col min="13827" max="13828" width="7.5703125" style="1" customWidth="1"/>
    <col min="13829" max="13829" width="10.140625" style="1" customWidth="1"/>
    <col min="13830" max="13830" width="9" style="1" customWidth="1"/>
    <col min="13831" max="13831" width="8" style="1" customWidth="1"/>
    <col min="13832" max="13832" width="46.85546875" style="1" customWidth="1"/>
    <col min="13833" max="14079" width="9.140625" style="1"/>
    <col min="14080" max="14080" width="3.7109375" style="1" customWidth="1"/>
    <col min="14081" max="14081" width="32.7109375" style="1" customWidth="1"/>
    <col min="14082" max="14082" width="7.85546875" style="1" customWidth="1"/>
    <col min="14083" max="14084" width="7.5703125" style="1" customWidth="1"/>
    <col min="14085" max="14085" width="10.140625" style="1" customWidth="1"/>
    <col min="14086" max="14086" width="9" style="1" customWidth="1"/>
    <col min="14087" max="14087" width="8" style="1" customWidth="1"/>
    <col min="14088" max="14088" width="46.85546875" style="1" customWidth="1"/>
    <col min="14089" max="14335" width="9.140625" style="1"/>
    <col min="14336" max="14336" width="3.7109375" style="1" customWidth="1"/>
    <col min="14337" max="14337" width="32.7109375" style="1" customWidth="1"/>
    <col min="14338" max="14338" width="7.85546875" style="1" customWidth="1"/>
    <col min="14339" max="14340" width="7.5703125" style="1" customWidth="1"/>
    <col min="14341" max="14341" width="10.140625" style="1" customWidth="1"/>
    <col min="14342" max="14342" width="9" style="1" customWidth="1"/>
    <col min="14343" max="14343" width="8" style="1" customWidth="1"/>
    <col min="14344" max="14344" width="46.85546875" style="1" customWidth="1"/>
    <col min="14345" max="14591" width="9.140625" style="1"/>
    <col min="14592" max="14592" width="3.7109375" style="1" customWidth="1"/>
    <col min="14593" max="14593" width="32.7109375" style="1" customWidth="1"/>
    <col min="14594" max="14594" width="7.85546875" style="1" customWidth="1"/>
    <col min="14595" max="14596" width="7.5703125" style="1" customWidth="1"/>
    <col min="14597" max="14597" width="10.140625" style="1" customWidth="1"/>
    <col min="14598" max="14598" width="9" style="1" customWidth="1"/>
    <col min="14599" max="14599" width="8" style="1" customWidth="1"/>
    <col min="14600" max="14600" width="46.85546875" style="1" customWidth="1"/>
    <col min="14601" max="14847" width="9.140625" style="1"/>
    <col min="14848" max="14848" width="3.7109375" style="1" customWidth="1"/>
    <col min="14849" max="14849" width="32.7109375" style="1" customWidth="1"/>
    <col min="14850" max="14850" width="7.85546875" style="1" customWidth="1"/>
    <col min="14851" max="14852" width="7.5703125" style="1" customWidth="1"/>
    <col min="14853" max="14853" width="10.140625" style="1" customWidth="1"/>
    <col min="14854" max="14854" width="9" style="1" customWidth="1"/>
    <col min="14855" max="14855" width="8" style="1" customWidth="1"/>
    <col min="14856" max="14856" width="46.85546875" style="1" customWidth="1"/>
    <col min="14857" max="15103" width="9.140625" style="1"/>
    <col min="15104" max="15104" width="3.7109375" style="1" customWidth="1"/>
    <col min="15105" max="15105" width="32.7109375" style="1" customWidth="1"/>
    <col min="15106" max="15106" width="7.85546875" style="1" customWidth="1"/>
    <col min="15107" max="15108" width="7.5703125" style="1" customWidth="1"/>
    <col min="15109" max="15109" width="10.140625" style="1" customWidth="1"/>
    <col min="15110" max="15110" width="9" style="1" customWidth="1"/>
    <col min="15111" max="15111" width="8" style="1" customWidth="1"/>
    <col min="15112" max="15112" width="46.85546875" style="1" customWidth="1"/>
    <col min="15113" max="15359" width="9.140625" style="1"/>
    <col min="15360" max="15360" width="3.7109375" style="1" customWidth="1"/>
    <col min="15361" max="15361" width="32.7109375" style="1" customWidth="1"/>
    <col min="15362" max="15362" width="7.85546875" style="1" customWidth="1"/>
    <col min="15363" max="15364" width="7.5703125" style="1" customWidth="1"/>
    <col min="15365" max="15365" width="10.140625" style="1" customWidth="1"/>
    <col min="15366" max="15366" width="9" style="1" customWidth="1"/>
    <col min="15367" max="15367" width="8" style="1" customWidth="1"/>
    <col min="15368" max="15368" width="46.85546875" style="1" customWidth="1"/>
    <col min="15369" max="15615" width="9.140625" style="1"/>
    <col min="15616" max="15616" width="3.7109375" style="1" customWidth="1"/>
    <col min="15617" max="15617" width="32.7109375" style="1" customWidth="1"/>
    <col min="15618" max="15618" width="7.85546875" style="1" customWidth="1"/>
    <col min="15619" max="15620" width="7.5703125" style="1" customWidth="1"/>
    <col min="15621" max="15621" width="10.140625" style="1" customWidth="1"/>
    <col min="15622" max="15622" width="9" style="1" customWidth="1"/>
    <col min="15623" max="15623" width="8" style="1" customWidth="1"/>
    <col min="15624" max="15624" width="46.85546875" style="1" customWidth="1"/>
    <col min="15625" max="15871" width="9.140625" style="1"/>
    <col min="15872" max="15872" width="3.7109375" style="1" customWidth="1"/>
    <col min="15873" max="15873" width="32.7109375" style="1" customWidth="1"/>
    <col min="15874" max="15874" width="7.85546875" style="1" customWidth="1"/>
    <col min="15875" max="15876" width="7.5703125" style="1" customWidth="1"/>
    <col min="15877" max="15877" width="10.140625" style="1" customWidth="1"/>
    <col min="15878" max="15878" width="9" style="1" customWidth="1"/>
    <col min="15879" max="15879" width="8" style="1" customWidth="1"/>
    <col min="15880" max="15880" width="46.85546875" style="1" customWidth="1"/>
    <col min="15881" max="16127" width="9.140625" style="1"/>
    <col min="16128" max="16128" width="3.7109375" style="1" customWidth="1"/>
    <col min="16129" max="16129" width="32.7109375" style="1" customWidth="1"/>
    <col min="16130" max="16130" width="7.85546875" style="1" customWidth="1"/>
    <col min="16131" max="16132" width="7.5703125" style="1" customWidth="1"/>
    <col min="16133" max="16133" width="10.140625" style="1" customWidth="1"/>
    <col min="16134" max="16134" width="9" style="1" customWidth="1"/>
    <col min="16135" max="16135" width="8" style="1" customWidth="1"/>
    <col min="16136" max="16136" width="46.85546875" style="1" customWidth="1"/>
    <col min="16137" max="16384" width="9.140625" style="1"/>
  </cols>
  <sheetData>
    <row r="1" spans="1:8" s="4" customFormat="1" ht="45" x14ac:dyDescent="0.25">
      <c r="A1" s="2" t="s">
        <v>1</v>
      </c>
      <c r="B1" s="3" t="s">
        <v>9</v>
      </c>
      <c r="C1" s="3" t="s">
        <v>2</v>
      </c>
      <c r="D1" s="3" t="s">
        <v>3</v>
      </c>
      <c r="E1" s="3" t="s">
        <v>4</v>
      </c>
      <c r="F1" s="3" t="s">
        <v>14</v>
      </c>
      <c r="G1" s="3" t="s">
        <v>10</v>
      </c>
      <c r="H1" s="140" t="s">
        <v>111</v>
      </c>
    </row>
    <row r="2" spans="1:8" s="4" customFormat="1" ht="15" x14ac:dyDescent="0.25">
      <c r="A2" s="5"/>
      <c r="B2" s="6"/>
      <c r="C2" s="6"/>
      <c r="D2" s="6"/>
      <c r="E2" s="6"/>
      <c r="F2" s="6"/>
      <c r="G2" s="6"/>
      <c r="H2" s="7"/>
    </row>
    <row r="3" spans="1:8" s="4" customFormat="1" ht="15.75" thickBot="1" x14ac:dyDescent="0.3">
      <c r="A3" s="8"/>
      <c r="B3" s="9" t="s">
        <v>0</v>
      </c>
      <c r="C3" s="9" t="s">
        <v>0</v>
      </c>
      <c r="D3" s="9" t="s">
        <v>0</v>
      </c>
      <c r="E3" s="9" t="s">
        <v>0</v>
      </c>
      <c r="F3" s="9" t="s">
        <v>0</v>
      </c>
      <c r="G3" s="9" t="s">
        <v>0</v>
      </c>
      <c r="H3" s="10"/>
    </row>
    <row r="4" spans="1:8" x14ac:dyDescent="0.25">
      <c r="A4" s="11"/>
      <c r="B4" s="12"/>
      <c r="C4" s="12"/>
      <c r="D4" s="12"/>
      <c r="E4" s="12"/>
      <c r="F4" s="12"/>
      <c r="G4" s="12"/>
      <c r="H4" s="14"/>
    </row>
    <row r="5" spans="1:8" ht="35.25" customHeight="1" x14ac:dyDescent="0.25">
      <c r="A5" s="11" t="s">
        <v>8</v>
      </c>
      <c r="B5" s="12">
        <v>1464</v>
      </c>
      <c r="C5" s="12">
        <v>1</v>
      </c>
      <c r="D5" s="12">
        <v>0</v>
      </c>
      <c r="E5" s="12">
        <v>0</v>
      </c>
      <c r="F5" s="12">
        <v>113</v>
      </c>
      <c r="G5" s="12">
        <f>SUM(B5:F5)</f>
        <v>1578</v>
      </c>
      <c r="H5" s="14" t="s">
        <v>18</v>
      </c>
    </row>
    <row r="6" spans="1:8" x14ac:dyDescent="0.25">
      <c r="A6" s="21"/>
      <c r="B6" s="22"/>
      <c r="C6" s="22"/>
      <c r="D6" s="22"/>
      <c r="E6" s="22"/>
      <c r="F6" s="22"/>
      <c r="G6" s="22"/>
      <c r="H6" s="23"/>
    </row>
    <row r="7" spans="1:8" x14ac:dyDescent="0.25">
      <c r="A7" s="11"/>
      <c r="B7" s="12"/>
      <c r="C7" s="12"/>
      <c r="D7" s="12"/>
      <c r="E7" s="12"/>
      <c r="F7" s="12"/>
      <c r="G7" s="12"/>
      <c r="H7" s="55"/>
    </row>
    <row r="8" spans="1:8" ht="37.5" customHeight="1" x14ac:dyDescent="0.25">
      <c r="A8" s="11" t="s">
        <v>7</v>
      </c>
      <c r="B8" s="12">
        <v>1879</v>
      </c>
      <c r="C8" s="12">
        <v>-9</v>
      </c>
      <c r="D8" s="12">
        <v>0</v>
      </c>
      <c r="E8" s="12">
        <v>0</v>
      </c>
      <c r="F8" s="12">
        <v>21</v>
      </c>
      <c r="G8" s="12">
        <f>SUM(B8:F8)</f>
        <v>1891</v>
      </c>
      <c r="H8" s="14" t="s">
        <v>19</v>
      </c>
    </row>
    <row r="9" spans="1:8" ht="14.45" customHeight="1" x14ac:dyDescent="0.25">
      <c r="A9" s="21"/>
      <c r="B9" s="22"/>
      <c r="C9" s="22"/>
      <c r="D9" s="22"/>
      <c r="E9" s="22"/>
      <c r="F9" s="22"/>
      <c r="G9" s="22"/>
      <c r="H9" s="24"/>
    </row>
    <row r="10" spans="1:8" ht="14.45" customHeight="1" x14ac:dyDescent="0.25">
      <c r="A10" s="11"/>
      <c r="B10" s="12"/>
      <c r="C10" s="12"/>
      <c r="D10" s="12"/>
      <c r="E10" s="12"/>
      <c r="F10" s="12"/>
      <c r="G10" s="12"/>
      <c r="H10" s="55"/>
    </row>
    <row r="11" spans="1:8" ht="14.45" customHeight="1" x14ac:dyDescent="0.25">
      <c r="A11" s="11" t="s">
        <v>11</v>
      </c>
      <c r="B11" s="12">
        <v>1239</v>
      </c>
      <c r="C11" s="12">
        <v>0</v>
      </c>
      <c r="D11" s="12">
        <v>0</v>
      </c>
      <c r="E11" s="12">
        <v>0</v>
      </c>
      <c r="F11" s="12">
        <v>0</v>
      </c>
      <c r="G11" s="69">
        <f>SUM(B11:F11)</f>
        <v>1239</v>
      </c>
      <c r="H11" s="15"/>
    </row>
    <row r="12" spans="1:8" ht="14.45" customHeight="1" x14ac:dyDescent="0.25">
      <c r="A12" s="21"/>
      <c r="B12" s="22"/>
      <c r="C12" s="22"/>
      <c r="D12" s="22"/>
      <c r="E12" s="22"/>
      <c r="F12" s="22"/>
      <c r="G12" s="22"/>
      <c r="H12" s="24"/>
    </row>
    <row r="13" spans="1:8" ht="14.45" customHeight="1" x14ac:dyDescent="0.25">
      <c r="A13" s="11"/>
      <c r="B13" s="12"/>
      <c r="C13" s="12"/>
      <c r="D13" s="12"/>
      <c r="E13" s="12"/>
      <c r="F13" s="12"/>
      <c r="G13" s="12"/>
      <c r="H13" s="14"/>
    </row>
    <row r="14" spans="1:8" ht="61.5" customHeight="1" x14ac:dyDescent="0.25">
      <c r="A14" s="11" t="s">
        <v>12</v>
      </c>
      <c r="B14" s="12">
        <v>2549</v>
      </c>
      <c r="C14" s="12">
        <v>-1</v>
      </c>
      <c r="D14" s="12">
        <v>0</v>
      </c>
      <c r="E14" s="12">
        <v>-50</v>
      </c>
      <c r="F14" s="12"/>
      <c r="G14" s="12">
        <f>SUM(B14:E14)</f>
        <v>2498</v>
      </c>
      <c r="H14" s="14" t="s">
        <v>40</v>
      </c>
    </row>
    <row r="15" spans="1:8" ht="14.45" customHeight="1" x14ac:dyDescent="0.25">
      <c r="A15" s="21"/>
      <c r="B15" s="22"/>
      <c r="C15" s="22"/>
      <c r="D15" s="22"/>
      <c r="E15" s="22"/>
      <c r="F15" s="22"/>
      <c r="G15" s="22"/>
      <c r="H15" s="24"/>
    </row>
    <row r="16" spans="1:8" ht="14.45" customHeight="1" x14ac:dyDescent="0.25">
      <c r="A16" s="11"/>
      <c r="B16" s="12"/>
      <c r="C16" s="12"/>
      <c r="D16" s="12"/>
      <c r="E16" s="12"/>
      <c r="F16" s="12"/>
      <c r="G16" s="12"/>
      <c r="H16" s="14"/>
    </row>
    <row r="17" spans="1:9" ht="156.75" customHeight="1" x14ac:dyDescent="0.25">
      <c r="A17" s="11" t="s">
        <v>13</v>
      </c>
      <c r="B17" s="12">
        <v>630</v>
      </c>
      <c r="C17" s="12">
        <v>-4</v>
      </c>
      <c r="D17" s="12">
        <v>0</v>
      </c>
      <c r="E17" s="12">
        <v>131</v>
      </c>
      <c r="F17" s="12">
        <v>79</v>
      </c>
      <c r="G17" s="12">
        <f>SUM(B17:F17)</f>
        <v>836</v>
      </c>
      <c r="H17" s="14" t="s">
        <v>60</v>
      </c>
    </row>
    <row r="18" spans="1:9" ht="14.45" customHeight="1" x14ac:dyDescent="0.25">
      <c r="A18" s="11"/>
      <c r="B18" s="12"/>
      <c r="C18" s="12"/>
      <c r="D18" s="12"/>
      <c r="E18" s="12"/>
      <c r="F18" s="12"/>
      <c r="G18" s="12"/>
      <c r="H18" s="14"/>
    </row>
    <row r="19" spans="1:9" ht="14.45" customHeight="1" thickBot="1" x14ac:dyDescent="0.3">
      <c r="A19" s="190" t="s">
        <v>6</v>
      </c>
      <c r="B19" s="191">
        <f>SUM(B4:B17)</f>
        <v>7761</v>
      </c>
      <c r="C19" s="191">
        <f t="shared" ref="C19:G19" si="0">SUM(C4:C17)</f>
        <v>-13</v>
      </c>
      <c r="D19" s="191">
        <f t="shared" si="0"/>
        <v>0</v>
      </c>
      <c r="E19" s="191">
        <f t="shared" si="0"/>
        <v>81</v>
      </c>
      <c r="F19" s="191">
        <f t="shared" si="0"/>
        <v>213</v>
      </c>
      <c r="G19" s="191">
        <f t="shared" si="0"/>
        <v>8042</v>
      </c>
      <c r="H19" s="192"/>
    </row>
    <row r="20" spans="1:9" ht="13.5" customHeight="1" x14ac:dyDescent="0.25">
      <c r="A20" s="54"/>
      <c r="B20" s="53"/>
      <c r="C20" s="53"/>
      <c r="D20" s="53"/>
      <c r="E20" s="53"/>
      <c r="F20" s="53"/>
      <c r="G20" s="54"/>
      <c r="H20" s="56"/>
    </row>
    <row r="21" spans="1:9" s="17" customFormat="1" ht="15" x14ac:dyDescent="0.25">
      <c r="A21" s="70" t="s">
        <v>5</v>
      </c>
      <c r="B21" s="70"/>
      <c r="C21" s="70"/>
      <c r="D21" s="70"/>
      <c r="E21" s="70"/>
      <c r="F21" s="70"/>
      <c r="G21" s="70"/>
      <c r="H21" s="71"/>
      <c r="I21" s="18"/>
    </row>
    <row r="22" spans="1:9" s="19" customFormat="1" ht="32.450000000000003" customHeight="1" x14ac:dyDescent="0.25">
      <c r="A22" s="79" t="s">
        <v>16</v>
      </c>
      <c r="B22" s="80"/>
      <c r="C22" s="80"/>
      <c r="D22" s="80"/>
      <c r="E22" s="80"/>
      <c r="F22" s="80"/>
      <c r="G22" s="80"/>
      <c r="H22" s="80"/>
      <c r="I22" s="1"/>
    </row>
    <row r="23" spans="1:9" s="19" customFormat="1" ht="20.25" customHeight="1" x14ac:dyDescent="0.25">
      <c r="A23" s="81" t="s">
        <v>17</v>
      </c>
      <c r="B23" s="82"/>
      <c r="C23" s="82"/>
      <c r="D23" s="82"/>
      <c r="E23" s="82"/>
      <c r="F23" s="82"/>
      <c r="G23" s="82"/>
      <c r="H23" s="57"/>
      <c r="I23" s="1"/>
    </row>
    <row r="24" spans="1:9" s="19" customFormat="1" ht="25.15" customHeight="1" x14ac:dyDescent="0.25">
      <c r="A24" s="81" t="s">
        <v>20</v>
      </c>
      <c r="B24" s="82"/>
      <c r="C24" s="82"/>
      <c r="D24" s="82"/>
      <c r="E24" s="82"/>
      <c r="F24" s="82"/>
      <c r="G24" s="82"/>
      <c r="H24" s="82"/>
      <c r="I24" s="1"/>
    </row>
    <row r="25" spans="1:9" s="19" customFormat="1" ht="19.899999999999999" customHeight="1" x14ac:dyDescent="0.25">
      <c r="A25" s="81" t="s">
        <v>15</v>
      </c>
      <c r="B25" s="82"/>
      <c r="C25" s="82"/>
      <c r="D25" s="82"/>
      <c r="E25" s="82"/>
      <c r="F25" s="82"/>
      <c r="G25" s="82"/>
      <c r="H25" s="82"/>
      <c r="I25" s="1"/>
    </row>
    <row r="26" spans="1:9" s="19" customFormat="1" ht="19.899999999999999" customHeight="1" x14ac:dyDescent="0.25">
      <c r="A26" s="81" t="s">
        <v>12</v>
      </c>
      <c r="B26" s="82"/>
      <c r="C26" s="82"/>
      <c r="D26" s="82"/>
      <c r="E26" s="82"/>
      <c r="F26" s="82"/>
      <c r="G26" s="82"/>
      <c r="H26" s="82"/>
      <c r="I26" s="1"/>
    </row>
    <row r="27" spans="1:9" s="19" customFormat="1" ht="19.899999999999999" customHeight="1" x14ac:dyDescent="0.25">
      <c r="A27" s="83" t="s">
        <v>11</v>
      </c>
      <c r="B27" s="84"/>
      <c r="C27" s="84"/>
      <c r="D27" s="84"/>
      <c r="E27" s="84"/>
      <c r="F27" s="84"/>
      <c r="G27" s="84"/>
      <c r="H27" s="58"/>
    </row>
    <row r="28" spans="1:9" s="19" customFormat="1" ht="15" x14ac:dyDescent="0.25">
      <c r="A28" s="1"/>
      <c r="B28" s="1"/>
      <c r="C28" s="1"/>
      <c r="D28" s="1"/>
      <c r="E28" s="1"/>
      <c r="F28" s="1"/>
      <c r="G28" s="1"/>
      <c r="H28" s="13"/>
      <c r="I28" s="1"/>
    </row>
    <row r="29" spans="1:9" s="19" customFormat="1" ht="9.75" customHeight="1" x14ac:dyDescent="0.25">
      <c r="A29" s="20"/>
      <c r="B29" s="20"/>
      <c r="C29" s="20"/>
      <c r="D29" s="20"/>
      <c r="E29" s="20"/>
      <c r="F29" s="20"/>
      <c r="G29" s="20"/>
      <c r="H29" s="20"/>
      <c r="I29" s="1"/>
    </row>
    <row r="30" spans="1:9" s="19" customFormat="1" ht="27.75" customHeight="1" x14ac:dyDescent="0.25">
      <c r="A30" s="20"/>
      <c r="B30" s="20"/>
      <c r="C30" s="20"/>
      <c r="D30" s="20"/>
      <c r="E30" s="20"/>
      <c r="F30" s="20"/>
      <c r="G30" s="20"/>
      <c r="H30" s="20"/>
      <c r="I30" s="1"/>
    </row>
    <row r="31" spans="1:9" s="19" customFormat="1" ht="15" x14ac:dyDescent="0.25">
      <c r="A31" s="20"/>
      <c r="B31" s="20"/>
      <c r="C31" s="20"/>
      <c r="D31" s="20"/>
      <c r="E31" s="20"/>
      <c r="F31" s="20"/>
      <c r="G31" s="20"/>
      <c r="H31" s="20"/>
      <c r="I31" s="1"/>
    </row>
    <row r="32" spans="1:9" s="19" customFormat="1" ht="15" x14ac:dyDescent="0.25">
      <c r="A32" s="20"/>
      <c r="B32" s="20"/>
      <c r="C32" s="20"/>
      <c r="D32" s="20"/>
      <c r="E32" s="20"/>
      <c r="F32" s="20"/>
      <c r="G32" s="20"/>
      <c r="H32" s="20"/>
      <c r="I32" s="1"/>
    </row>
    <row r="33" spans="1:9" s="19" customFormat="1" ht="15" x14ac:dyDescent="0.25">
      <c r="A33" s="20"/>
      <c r="B33" s="20"/>
      <c r="C33" s="20"/>
      <c r="D33" s="20"/>
      <c r="E33" s="20"/>
      <c r="F33" s="20"/>
      <c r="G33" s="20"/>
      <c r="H33" s="20"/>
      <c r="I33" s="1"/>
    </row>
    <row r="34" spans="1:9" s="19" customFormat="1" ht="6.6" customHeight="1" x14ac:dyDescent="0.25">
      <c r="A34" s="20"/>
      <c r="B34" s="20"/>
      <c r="C34" s="20"/>
      <c r="D34" s="20"/>
      <c r="E34" s="20"/>
      <c r="F34" s="20"/>
      <c r="G34" s="20"/>
      <c r="H34" s="20"/>
      <c r="I34" s="1"/>
    </row>
    <row r="35" spans="1:9" s="19" customFormat="1" ht="15" x14ac:dyDescent="0.25">
      <c r="A35" s="1"/>
      <c r="B35" s="1"/>
      <c r="C35" s="1"/>
      <c r="D35" s="1"/>
      <c r="E35" s="1"/>
      <c r="F35" s="1"/>
      <c r="G35" s="1"/>
      <c r="H35" s="13"/>
      <c r="I35" s="1"/>
    </row>
    <row r="36" spans="1:9" s="19" customFormat="1" ht="15" x14ac:dyDescent="0.25">
      <c r="A36" s="1"/>
      <c r="B36" s="1"/>
      <c r="C36" s="1"/>
      <c r="D36" s="1"/>
      <c r="E36" s="1"/>
      <c r="F36" s="1"/>
      <c r="G36" s="1"/>
      <c r="H36" s="13"/>
      <c r="I36" s="1"/>
    </row>
  </sheetData>
  <mergeCells count="6">
    <mergeCell ref="A26:H26"/>
    <mergeCell ref="A27:G27"/>
    <mergeCell ref="A22:H22"/>
    <mergeCell ref="A25:H25"/>
    <mergeCell ref="A23:G23"/>
    <mergeCell ref="A24:H24"/>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&amp;C&amp;"Arial,Bold"&amp;ULEGAL AND GOVERNANCE SERVICES
REVENUE BUDGET SUMMARY 2021/22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7.7109375" defaultRowHeight="14.25" x14ac:dyDescent="0.25"/>
  <cols>
    <col min="1" max="1" width="55.7109375" style="176" customWidth="1"/>
    <col min="2" max="7" width="15.7109375" style="177" customWidth="1"/>
    <col min="8" max="8" width="85.7109375" style="178" customWidth="1"/>
    <col min="9" max="16384" width="7.7109375" style="177"/>
  </cols>
  <sheetData>
    <row r="1" spans="1:8" s="141" customFormat="1" ht="45" x14ac:dyDescent="0.25">
      <c r="A1" s="200" t="s">
        <v>1</v>
      </c>
      <c r="B1" s="139" t="s">
        <v>9</v>
      </c>
      <c r="C1" s="139" t="s">
        <v>2</v>
      </c>
      <c r="D1" s="139" t="s">
        <v>3</v>
      </c>
      <c r="E1" s="139" t="s">
        <v>4</v>
      </c>
      <c r="F1" s="139" t="s">
        <v>14</v>
      </c>
      <c r="G1" s="139" t="s">
        <v>10</v>
      </c>
      <c r="H1" s="140" t="s">
        <v>111</v>
      </c>
    </row>
    <row r="2" spans="1:8" s="145" customFormat="1" ht="15.75" thickBot="1" x14ac:dyDescent="0.3">
      <c r="A2" s="142"/>
      <c r="B2" s="143" t="s">
        <v>0</v>
      </c>
      <c r="C2" s="143" t="s">
        <v>0</v>
      </c>
      <c r="D2" s="143" t="s">
        <v>0</v>
      </c>
      <c r="E2" s="143" t="s">
        <v>0</v>
      </c>
      <c r="F2" s="143" t="s">
        <v>0</v>
      </c>
      <c r="G2" s="143" t="s">
        <v>0</v>
      </c>
      <c r="H2" s="144"/>
    </row>
    <row r="3" spans="1:8" s="149" customFormat="1" ht="15" x14ac:dyDescent="0.25">
      <c r="A3" s="146" t="s">
        <v>146</v>
      </c>
      <c r="B3" s="147">
        <v>460</v>
      </c>
      <c r="C3" s="147">
        <v>0</v>
      </c>
      <c r="D3" s="147">
        <v>0</v>
      </c>
      <c r="E3" s="147">
        <v>-114</v>
      </c>
      <c r="F3" s="147">
        <v>0</v>
      </c>
      <c r="G3" s="147">
        <f>SUM(B3:F3)</f>
        <v>346</v>
      </c>
      <c r="H3" s="148" t="s">
        <v>86</v>
      </c>
    </row>
    <row r="4" spans="1:8" s="149" customFormat="1" ht="28.5" x14ac:dyDescent="0.25">
      <c r="A4" s="150"/>
      <c r="B4" s="151"/>
      <c r="C4" s="151"/>
      <c r="D4" s="151"/>
      <c r="E4" s="151"/>
      <c r="F4" s="151"/>
      <c r="G4" s="151"/>
      <c r="H4" s="153" t="s">
        <v>147</v>
      </c>
    </row>
    <row r="5" spans="1:8" s="149" customFormat="1" x14ac:dyDescent="0.25">
      <c r="A5" s="150"/>
      <c r="B5" s="151"/>
      <c r="C5" s="151"/>
      <c r="D5" s="151"/>
      <c r="E5" s="151"/>
      <c r="F5" s="151"/>
      <c r="G5" s="151"/>
      <c r="H5" s="153" t="s">
        <v>148</v>
      </c>
    </row>
    <row r="6" spans="1:8" s="149" customFormat="1" x14ac:dyDescent="0.25">
      <c r="A6" s="156"/>
      <c r="B6" s="157"/>
      <c r="C6" s="157"/>
      <c r="D6" s="157"/>
      <c r="E6" s="157"/>
      <c r="F6" s="157"/>
      <c r="G6" s="157"/>
      <c r="H6" s="187"/>
    </row>
    <row r="7" spans="1:8" s="149" customFormat="1" ht="15" x14ac:dyDescent="0.25">
      <c r="A7" s="159" t="s">
        <v>149</v>
      </c>
      <c r="B7" s="147">
        <v>548</v>
      </c>
      <c r="C7" s="147">
        <v>-2</v>
      </c>
      <c r="D7" s="147">
        <v>0</v>
      </c>
      <c r="E7" s="147">
        <v>-54</v>
      </c>
      <c r="F7" s="147">
        <v>0</v>
      </c>
      <c r="G7" s="147">
        <f>SUM(B7:F7)</f>
        <v>492</v>
      </c>
      <c r="H7" s="160" t="s">
        <v>86</v>
      </c>
    </row>
    <row r="8" spans="1:8" s="149" customFormat="1" x14ac:dyDescent="0.25">
      <c r="A8" s="161"/>
      <c r="B8" s="151"/>
      <c r="C8" s="151"/>
      <c r="D8" s="151"/>
      <c r="E8" s="151"/>
      <c r="F8" s="151"/>
      <c r="G8" s="151"/>
      <c r="H8" s="155" t="s">
        <v>150</v>
      </c>
    </row>
    <row r="9" spans="1:8" s="149" customFormat="1" ht="42.75" x14ac:dyDescent="0.25">
      <c r="A9" s="161"/>
      <c r="B9" s="151"/>
      <c r="C9" s="151"/>
      <c r="D9" s="151"/>
      <c r="E9" s="151"/>
      <c r="F9" s="151"/>
      <c r="G9" s="151"/>
      <c r="H9" s="152" t="s">
        <v>151</v>
      </c>
    </row>
    <row r="10" spans="1:8" s="149" customFormat="1" x14ac:dyDescent="0.25">
      <c r="A10" s="162"/>
      <c r="B10" s="157"/>
      <c r="C10" s="157"/>
      <c r="D10" s="157"/>
      <c r="E10" s="157"/>
      <c r="F10" s="157"/>
      <c r="G10" s="157"/>
      <c r="H10" s="158"/>
    </row>
    <row r="11" spans="1:8" s="149" customFormat="1" ht="15" x14ac:dyDescent="0.25">
      <c r="A11" s="159" t="s">
        <v>152</v>
      </c>
      <c r="B11" s="147">
        <v>1069</v>
      </c>
      <c r="C11" s="147">
        <v>0</v>
      </c>
      <c r="D11" s="147">
        <v>0</v>
      </c>
      <c r="E11" s="163">
        <v>-143</v>
      </c>
      <c r="F11" s="147">
        <v>0</v>
      </c>
      <c r="G11" s="147">
        <f>SUM(B11:F11)</f>
        <v>926</v>
      </c>
      <c r="H11" s="148" t="s">
        <v>86</v>
      </c>
    </row>
    <row r="12" spans="1:8" s="149" customFormat="1" ht="28.5" x14ac:dyDescent="0.25">
      <c r="A12" s="161"/>
      <c r="B12" s="151"/>
      <c r="C12" s="151"/>
      <c r="D12" s="151"/>
      <c r="E12" s="151"/>
      <c r="F12" s="151"/>
      <c r="G12" s="151"/>
      <c r="H12" s="152" t="s">
        <v>153</v>
      </c>
    </row>
    <row r="13" spans="1:8" s="149" customFormat="1" ht="28.5" x14ac:dyDescent="0.25">
      <c r="A13" s="150"/>
      <c r="B13" s="151"/>
      <c r="C13" s="151"/>
      <c r="D13" s="151"/>
      <c r="E13" s="151"/>
      <c r="F13" s="151"/>
      <c r="G13" s="151"/>
      <c r="H13" s="153" t="s">
        <v>154</v>
      </c>
    </row>
    <row r="14" spans="1:8" s="149" customFormat="1" x14ac:dyDescent="0.25">
      <c r="A14" s="162"/>
      <c r="B14" s="157"/>
      <c r="C14" s="157"/>
      <c r="D14" s="157"/>
      <c r="E14" s="157"/>
      <c r="F14" s="157"/>
      <c r="G14" s="157"/>
      <c r="H14" s="166"/>
    </row>
    <row r="15" spans="1:8" s="149" customFormat="1" ht="15" x14ac:dyDescent="0.25">
      <c r="A15" s="159" t="s">
        <v>155</v>
      </c>
      <c r="B15" s="147">
        <v>272</v>
      </c>
      <c r="C15" s="147">
        <v>0</v>
      </c>
      <c r="D15" s="147">
        <v>0</v>
      </c>
      <c r="E15" s="147">
        <v>0</v>
      </c>
      <c r="F15" s="147">
        <v>-320</v>
      </c>
      <c r="G15" s="147">
        <f>SUM(B15:F15)</f>
        <v>-48</v>
      </c>
      <c r="H15" s="148" t="s">
        <v>49</v>
      </c>
    </row>
    <row r="16" spans="1:8" s="149" customFormat="1" ht="28.5" x14ac:dyDescent="0.25">
      <c r="A16" s="161"/>
      <c r="B16" s="151"/>
      <c r="C16" s="151"/>
      <c r="D16" s="151"/>
      <c r="E16" s="151"/>
      <c r="F16" s="151"/>
      <c r="G16" s="164"/>
      <c r="H16" s="153" t="s">
        <v>156</v>
      </c>
    </row>
    <row r="17" spans="1:10" s="149" customFormat="1" x14ac:dyDescent="0.25">
      <c r="A17" s="161"/>
      <c r="B17" s="151"/>
      <c r="C17" s="151"/>
      <c r="D17" s="151"/>
      <c r="E17" s="151"/>
      <c r="F17" s="151"/>
      <c r="G17" s="151"/>
      <c r="H17" s="153"/>
    </row>
    <row r="18" spans="1:10" s="149" customFormat="1" ht="15" x14ac:dyDescent="0.25">
      <c r="A18" s="159" t="s">
        <v>157</v>
      </c>
      <c r="B18" s="147">
        <v>85</v>
      </c>
      <c r="C18" s="147">
        <v>0</v>
      </c>
      <c r="D18" s="147">
        <v>0</v>
      </c>
      <c r="E18" s="147">
        <v>0</v>
      </c>
      <c r="F18" s="147">
        <v>0</v>
      </c>
      <c r="G18" s="147">
        <f>SUM(B18:F18)</f>
        <v>85</v>
      </c>
      <c r="H18" s="160"/>
    </row>
    <row r="19" spans="1:10" s="149" customFormat="1" x14ac:dyDescent="0.25">
      <c r="A19" s="161"/>
      <c r="B19" s="151"/>
      <c r="C19" s="151"/>
      <c r="D19" s="151"/>
      <c r="E19" s="151"/>
      <c r="F19" s="151"/>
      <c r="G19" s="151"/>
      <c r="H19" s="155"/>
    </row>
    <row r="20" spans="1:10" s="149" customFormat="1" ht="15" customHeight="1" x14ac:dyDescent="0.25">
      <c r="A20" s="159" t="s">
        <v>158</v>
      </c>
      <c r="B20" s="147">
        <v>1158</v>
      </c>
      <c r="C20" s="147">
        <v>-16</v>
      </c>
      <c r="D20" s="147">
        <v>0</v>
      </c>
      <c r="E20" s="147">
        <v>0</v>
      </c>
      <c r="F20" s="147">
        <v>0</v>
      </c>
      <c r="G20" s="147">
        <f>SUM(B20:F20)</f>
        <v>1142</v>
      </c>
      <c r="H20" s="160"/>
    </row>
    <row r="21" spans="1:10" s="149" customFormat="1" ht="15" customHeight="1" x14ac:dyDescent="0.25">
      <c r="A21" s="161"/>
      <c r="B21" s="151"/>
      <c r="C21" s="151"/>
      <c r="D21" s="151"/>
      <c r="E21" s="151"/>
      <c r="F21" s="151"/>
      <c r="G21" s="151"/>
      <c r="H21" s="155"/>
    </row>
    <row r="22" spans="1:10" s="149" customFormat="1" ht="15" x14ac:dyDescent="0.25">
      <c r="A22" s="159" t="s">
        <v>159</v>
      </c>
      <c r="B22" s="147">
        <v>-2494</v>
      </c>
      <c r="C22" s="147">
        <v>-79</v>
      </c>
      <c r="D22" s="147">
        <v>0</v>
      </c>
      <c r="E22" s="147">
        <v>-50</v>
      </c>
      <c r="F22" s="147">
        <v>0</v>
      </c>
      <c r="G22" s="147">
        <f>SUM(B22:F22)</f>
        <v>-2623</v>
      </c>
      <c r="H22" s="160" t="s">
        <v>86</v>
      </c>
    </row>
    <row r="23" spans="1:10" s="149" customFormat="1" x14ac:dyDescent="0.25">
      <c r="A23" s="161"/>
      <c r="B23" s="151"/>
      <c r="C23" s="151"/>
      <c r="D23" s="151"/>
      <c r="E23" s="151"/>
      <c r="F23" s="151"/>
      <c r="G23" s="151"/>
      <c r="H23" s="155" t="s">
        <v>160</v>
      </c>
    </row>
    <row r="24" spans="1:10" s="149" customFormat="1" ht="15" thickBot="1" x14ac:dyDescent="0.3">
      <c r="A24" s="162"/>
      <c r="B24" s="157"/>
      <c r="C24" s="157"/>
      <c r="D24" s="157"/>
      <c r="E24" s="157"/>
      <c r="F24" s="157"/>
      <c r="G24" s="157"/>
      <c r="H24" s="188"/>
    </row>
    <row r="25" spans="1:10" s="149" customFormat="1" ht="15.75" thickBot="1" x14ac:dyDescent="0.3">
      <c r="A25" s="189"/>
      <c r="B25" s="168">
        <f t="shared" ref="B25:G25" si="0">SUM(B3:B24)</f>
        <v>1098</v>
      </c>
      <c r="C25" s="168">
        <f t="shared" si="0"/>
        <v>-97</v>
      </c>
      <c r="D25" s="168">
        <f t="shared" si="0"/>
        <v>0</v>
      </c>
      <c r="E25" s="168">
        <f t="shared" si="0"/>
        <v>-361</v>
      </c>
      <c r="F25" s="168">
        <f t="shared" si="0"/>
        <v>-320</v>
      </c>
      <c r="G25" s="168">
        <f t="shared" si="0"/>
        <v>320</v>
      </c>
      <c r="H25" s="169"/>
      <c r="I25" s="170"/>
      <c r="J25" s="170"/>
    </row>
    <row r="26" spans="1:10" s="149" customFormat="1" x14ac:dyDescent="0.25">
      <c r="A26" s="171"/>
      <c r="B26" s="172"/>
      <c r="C26" s="172"/>
      <c r="D26" s="172"/>
      <c r="E26" s="172"/>
      <c r="F26" s="171"/>
      <c r="G26" s="173"/>
      <c r="H26" s="171"/>
    </row>
    <row r="27" spans="1:10" s="149" customFormat="1" x14ac:dyDescent="0.25">
      <c r="B27" s="170"/>
      <c r="C27" s="170"/>
      <c r="D27" s="170"/>
      <c r="E27" s="170"/>
      <c r="G27" s="174"/>
    </row>
    <row r="28" spans="1:10" s="176" customFormat="1" ht="11.25" customHeight="1" x14ac:dyDescent="0.25">
      <c r="A28" s="175" t="s">
        <v>161</v>
      </c>
      <c r="B28" s="175"/>
      <c r="C28" s="175"/>
      <c r="D28" s="175"/>
      <c r="E28" s="175"/>
      <c r="F28" s="175"/>
      <c r="G28" s="175"/>
      <c r="H28" s="175"/>
      <c r="I28" s="171"/>
    </row>
    <row r="29" spans="1:10" s="176" customFormat="1" x14ac:dyDescent="0.25">
      <c r="A29" s="175"/>
      <c r="B29" s="175"/>
      <c r="C29" s="175"/>
      <c r="D29" s="175"/>
      <c r="E29" s="175"/>
      <c r="F29" s="175"/>
      <c r="G29" s="175"/>
      <c r="H29" s="175"/>
      <c r="I29" s="171"/>
    </row>
    <row r="30" spans="1:10" s="176" customFormat="1" ht="47.25" customHeight="1" x14ac:dyDescent="0.25">
      <c r="A30" s="175"/>
      <c r="B30" s="175"/>
      <c r="C30" s="175"/>
      <c r="D30" s="175"/>
      <c r="E30" s="175"/>
      <c r="F30" s="175"/>
      <c r="G30" s="175"/>
      <c r="H30" s="175"/>
      <c r="I30" s="171"/>
    </row>
  </sheetData>
  <mergeCells count="1">
    <mergeCell ref="A28:H30"/>
  </mergeCells>
  <printOptions horizontalCentered="1"/>
  <pageMargins left="0.11811023622047245" right="0.11811023622047245" top="0.55118110236220474" bottom="0.55118110236220474" header="0.11811023622047245" footer="0.11811023622047245"/>
  <pageSetup paperSize="9" scale="57" orientation="landscape" r:id="rId1"/>
  <headerFooter>
    <oddHeader>&amp;C&amp;"Arial,Bold"&amp;11&amp;UFINANCE
REVENUE BUDGET SUMMARY 2021/22</oddHeader>
    <oddFooter>&amp;L&amp;F
&amp;A&amp;CPage &amp;P of &amp;N&amp;R&amp;D</oddFooter>
    <firstHeader>&amp;C&amp;11&amp;UFINANCE - 2021/22 STRATEGIC BUDGET BOOK</firstHead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vt:lpstr>
      <vt:lpstr>Regeneration</vt:lpstr>
      <vt:lpstr>Env't &amp; Community</vt:lpstr>
      <vt:lpstr>Pub Health &amp; Pub Prot</vt:lpstr>
      <vt:lpstr>Education &amp; Partnerships</vt:lpstr>
      <vt:lpstr>Children's Care</vt:lpstr>
      <vt:lpstr>Ad Soc Care&amp;Health Integration</vt:lpstr>
      <vt:lpstr>Legal &amp; Governance</vt:lpstr>
      <vt:lpstr>Finance</vt:lpstr>
      <vt:lpstr>Central Budgets</vt:lpstr>
      <vt:lpstr>'Education &amp; Partnerships'!Print_Area</vt:lpstr>
      <vt:lpstr>'Legal &amp; Governance'!Print_Area</vt:lpstr>
      <vt:lpstr>'Legal &amp; Governance'!Print_Titles</vt:lpstr>
    </vt:vector>
  </TitlesOfParts>
  <Company>Mouchel Business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Payne</dc:creator>
  <cp:lastModifiedBy>Claire Owen</cp:lastModifiedBy>
  <cp:lastPrinted>2021-07-01T15:51:16Z</cp:lastPrinted>
  <dcterms:created xsi:type="dcterms:W3CDTF">2016-03-07T09:41:47Z</dcterms:created>
  <dcterms:modified xsi:type="dcterms:W3CDTF">2021-07-01T15:55:12Z</dcterms:modified>
</cp:coreProperties>
</file>